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activeTab="0"/>
  </bookViews>
  <sheets>
    <sheet name="Input" sheetId="1" r:id="rId1"/>
    <sheet name="Interface" sheetId="2" state="hidden" r:id="rId2"/>
  </sheets>
  <definedNames>
    <definedName name="CONTROL">'Interface'!$A$1:$D$2</definedName>
    <definedName name="DOCHEADER">'Interface'!$A$4:$K$5</definedName>
    <definedName name="DOCLINEITEM">'Interface'!$A$7:$AR$257</definedName>
    <definedName name="_xlnm.Print_Area" localSheetId="0">'Input'!$A$1:$K$276</definedName>
    <definedName name="_xlnm.Print_Titles" localSheetId="0">'Input'!$1:$19</definedName>
  </definedNames>
  <calcPr fullCalcOnLoad="1"/>
</workbook>
</file>

<file path=xl/sharedStrings.xml><?xml version="1.0" encoding="utf-8"?>
<sst xmlns="http://schemas.openxmlformats.org/spreadsheetml/2006/main" count="616" uniqueCount="108">
  <si>
    <t xml:space="preserve">งบทดลอง </t>
  </si>
  <si>
    <t>มกราคม</t>
  </si>
  <si>
    <t>กุมภาพันธ์</t>
  </si>
  <si>
    <t>ประจำงวด</t>
  </si>
  <si>
    <t>มีนาคม</t>
  </si>
  <si>
    <t>เมษายน</t>
  </si>
  <si>
    <t>สิ้นสุดวันที่</t>
  </si>
  <si>
    <t>พฤษภาคม</t>
  </si>
  <si>
    <t>มิถุนายน</t>
  </si>
  <si>
    <t>กรกฎาคม</t>
  </si>
  <si>
    <t>รหัสหน่วยงาน :</t>
  </si>
  <si>
    <t>สิงหาคม</t>
  </si>
  <si>
    <t>กันยายน</t>
  </si>
  <si>
    <t xml:space="preserve">รหัสจังหวัด : </t>
  </si>
  <si>
    <t>ตุลาคม</t>
  </si>
  <si>
    <t>พฤศจิกายน</t>
  </si>
  <si>
    <t>รหัสหน่วยเบิกจ่าย :</t>
  </si>
  <si>
    <t>ธันวาคม</t>
  </si>
  <si>
    <t>รหัสศูนย์ต้นทุน:</t>
  </si>
  <si>
    <t>ยอดรวม</t>
  </si>
  <si>
    <t>รหัสหน่วยงานคู่ค้า (Trading Partner)</t>
  </si>
  <si>
    <t>ลำดับที่</t>
  </si>
  <si>
    <t>รหัสบัญชีแยกประเภททั่วไป</t>
  </si>
  <si>
    <t>ชื่อบัญชี</t>
  </si>
  <si>
    <t>ยอดยกมา</t>
  </si>
  <si>
    <t>รายการเคลื่อนไหวในงวดนี้</t>
  </si>
  <si>
    <t>ยอดยกไป</t>
  </si>
  <si>
    <t>เดบิต (+)</t>
  </si>
  <si>
    <t>เครดิต (-)</t>
  </si>
  <si>
    <t>รวม</t>
  </si>
  <si>
    <t>ลายมือชื่อผู้ตรวจสอบ</t>
  </si>
  <si>
    <t>ลายมือชื่อผู้อนุมัติ</t>
  </si>
  <si>
    <t>ชื่อผู้ตรวจสอบ</t>
  </si>
  <si>
    <t>ชื่อผู้อนุมัติ</t>
  </si>
  <si>
    <t>ตำแหน่ง</t>
  </si>
  <si>
    <t>วันที่</t>
  </si>
  <si>
    <t>CONTROL</t>
  </si>
  <si>
    <t>FORM_ID</t>
  </si>
  <si>
    <t>COMP_CODE</t>
  </si>
  <si>
    <t>HASH</t>
  </si>
  <si>
    <t>balance?</t>
  </si>
  <si>
    <t>doctype</t>
  </si>
  <si>
    <t>DOCHEADER</t>
  </si>
  <si>
    <t>REC_TYPE</t>
  </si>
  <si>
    <t>BLART</t>
  </si>
  <si>
    <t>BUKRS</t>
  </si>
  <si>
    <t>BLDAT</t>
  </si>
  <si>
    <t>BUDAT</t>
  </si>
  <si>
    <t>XBLNR</t>
  </si>
  <si>
    <t>WAERS</t>
  </si>
  <si>
    <t>STODT</t>
  </si>
  <si>
    <t>STGRD</t>
  </si>
  <si>
    <t>ZZPMT</t>
  </si>
  <si>
    <t>H</t>
  </si>
  <si>
    <t>JY</t>
  </si>
  <si>
    <t>THB</t>
  </si>
  <si>
    <t>Debit(S)(+), Credit(H)(-)</t>
  </si>
  <si>
    <t>BA</t>
  </si>
  <si>
    <t>DOCLINEITEM</t>
  </si>
  <si>
    <t>BSCHL</t>
  </si>
  <si>
    <t>KOART</t>
  </si>
  <si>
    <t>HKONT</t>
  </si>
  <si>
    <t>GSBER</t>
  </si>
  <si>
    <t>KOSTL</t>
  </si>
  <si>
    <t>GEBER</t>
  </si>
  <si>
    <t>FISTL</t>
  </si>
  <si>
    <t>FKBER</t>
  </si>
  <si>
    <t>PRZNR</t>
  </si>
  <si>
    <t>WRBTR</t>
  </si>
  <si>
    <t>XREF3</t>
  </si>
  <si>
    <t>ZUONR</t>
  </si>
  <si>
    <t>KBLNR</t>
  </si>
  <si>
    <t>KBLPOS</t>
  </si>
  <si>
    <t>ZZBANK</t>
  </si>
  <si>
    <t>ZZLOAN</t>
  </si>
  <si>
    <t>ZZOBJ</t>
  </si>
  <si>
    <t>ZZUNIT</t>
  </si>
  <si>
    <t>ZZOWNER</t>
  </si>
  <si>
    <t>ZZDEPOSIT</t>
  </si>
  <si>
    <t>SGTXT</t>
  </si>
  <si>
    <t>ZTERM</t>
  </si>
  <si>
    <t>ZLSCH</t>
  </si>
  <si>
    <t>WITHT</t>
  </si>
  <si>
    <t>WT_WITHCD</t>
  </si>
  <si>
    <t>WT_QSSHH</t>
  </si>
  <si>
    <t>WT_QBUIHH</t>
  </si>
  <si>
    <t>WITHT_EX</t>
  </si>
  <si>
    <t>WT_WITHCD_EX</t>
  </si>
  <si>
    <t>WT_QSSHH_EX</t>
  </si>
  <si>
    <t>WT_QBUIHH_EX</t>
  </si>
  <si>
    <t>SEARCH_TERM</t>
  </si>
  <si>
    <t>BANKN</t>
  </si>
  <si>
    <t>BANKL</t>
  </si>
  <si>
    <t>VBUND</t>
  </si>
  <si>
    <t>PARGB</t>
  </si>
  <si>
    <t>BANKN_NAME</t>
  </si>
  <si>
    <t>ZZFIELD1</t>
  </si>
  <si>
    <t>D</t>
  </si>
  <si>
    <t>S</t>
  </si>
  <si>
    <t>กิจกรรมย่อย</t>
  </si>
  <si>
    <t xml:space="preserve"> </t>
  </si>
  <si>
    <t>J11</t>
  </si>
  <si>
    <t>Jq62V9mn12</t>
  </si>
  <si>
    <t>WEBDR</t>
  </si>
  <si>
    <t>WEBCR</t>
  </si>
  <si>
    <t>v2.01</t>
  </si>
  <si>
    <t>รหัสบัญชีย่อยของ
บัญชีแยกประเภท 
(Sub Book GL)</t>
  </si>
  <si>
    <t>SUBBOOK</t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</si>
</sst>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£&quot;#,##0;\-&quot;£&quot;#,##0"/>
    <numFmt numFmtId="196" formatCode="&quot;£&quot;#,##0;[Red]\-&quot;£&quot;#,##0"/>
    <numFmt numFmtId="197" formatCode="&quot;£&quot;#,##0.00;\-&quot;£&quot;#,##0.00"/>
    <numFmt numFmtId="198" formatCode="&quot;£&quot;#,##0.00;[Red]\-&quot;£&quot;#,##0.00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\t&quot;฿&quot;#,##0_);\(\t&quot;฿&quot;#,##0\)"/>
    <numFmt numFmtId="202" formatCode="\t&quot;฿&quot;#,##0_);[Red]\(\t&quot;฿&quot;#,##0\)"/>
    <numFmt numFmtId="203" formatCode="\t&quot;฿&quot;#,##0.00_);\(\t&quot;฿&quot;#,##0.00\)"/>
    <numFmt numFmtId="204" formatCode="\t&quot;฿&quot;#,##0.00_);[Red]\(\t&quot;฿&quot;#,##0.00\)"/>
    <numFmt numFmtId="205" formatCode="#,##0\ &quot;р.&quot;;\-#,##0\ &quot;р.&quot;"/>
    <numFmt numFmtId="206" formatCode="#,##0\ &quot;р.&quot;;[Red]\-#,##0\ &quot;р.&quot;"/>
    <numFmt numFmtId="207" formatCode="#,##0.00\ &quot;р.&quot;;\-#,##0.00\ &quot;р.&quot;"/>
    <numFmt numFmtId="208" formatCode="#,##0.00\ &quot;р.&quot;;[Red]\-#,##0.00\ &quot;р.&quot;"/>
    <numFmt numFmtId="209" formatCode="_-* #,##0\ &quot;р.&quot;_-;\-* #,##0\ &quot;р.&quot;_-;_-* &quot;-&quot;\ &quot;р.&quot;_-;_-@_-"/>
    <numFmt numFmtId="210" formatCode="_-* #,##0\ _р_._-;\-* #,##0\ _р_._-;_-* &quot;-&quot;\ _р_._-;_-@_-"/>
    <numFmt numFmtId="211" formatCode="_-* #,##0.00\ &quot;р.&quot;_-;\-* #,##0.00\ &quot;р.&quot;_-;_-* &quot;-&quot;??\ &quot;р.&quot;_-;_-@_-"/>
    <numFmt numFmtId="212" formatCode="_-* #,##0.00\ _р_._-;\-* #,##0.00\ _р_._-;_-* &quot;-&quot;??\ _р_._-;_-@_-"/>
    <numFmt numFmtId="213" formatCode="\t&quot;р.&quot;#,##0_);\(\t&quot;р.&quot;#,##0\)"/>
    <numFmt numFmtId="214" formatCode="\t&quot;р.&quot;#,##0_);[Red]\(\t&quot;р.&quot;#,##0\)"/>
    <numFmt numFmtId="215" formatCode="\t&quot;р.&quot;#,##0.00_);\(\t&quot;р.&quot;#,##0.00\)"/>
    <numFmt numFmtId="216" formatCode="\t&quot;р.&quot;#,##0.00_);[Red]\(\t&quot;р.&quot;#,##0.00\)"/>
    <numFmt numFmtId="217" formatCode="_-* #,##0.00_-;\-* #,##0.00_-;_-* \-??_-;_-@_-"/>
    <numFmt numFmtId="218" formatCode="0;[Red]0"/>
    <numFmt numFmtId="219" formatCode="d\ mmmm\ yyyy;@"/>
    <numFmt numFmtId="220" formatCode="[$-41E]d\ mmmm\ yyyy"/>
    <numFmt numFmtId="221" formatCode="[$-1010000]d/m/yyyy;@"/>
    <numFmt numFmtId="222" formatCode="[$-107041E]d\ mmmm\ yyyy;@"/>
    <numFmt numFmtId="223" formatCode="[$-409]dddd\,\ mmmm\ d\,\ yyyy"/>
    <numFmt numFmtId="224" formatCode="[$-409]h:mm:ss\ AM/PM"/>
  </numFmts>
  <fonts count="49">
    <font>
      <sz val="10"/>
      <name val="Arial"/>
      <family val="2"/>
    </font>
    <font>
      <sz val="14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color indexed="12"/>
      <name val="Cordia New"/>
      <family val="2"/>
    </font>
    <font>
      <sz val="14"/>
      <color indexed="10"/>
      <name val="Cordia New"/>
      <family val="2"/>
    </font>
    <font>
      <sz val="14"/>
      <color indexed="12"/>
      <name val="Cordia New"/>
      <family val="2"/>
    </font>
    <font>
      <sz val="12"/>
      <name val="Cordia New"/>
      <family val="2"/>
    </font>
    <font>
      <sz val="14"/>
      <color indexed="57"/>
      <name val="Cordia New"/>
      <family val="2"/>
    </font>
    <font>
      <b/>
      <sz val="14"/>
      <name val="Cordia New"/>
      <family val="2"/>
    </font>
    <font>
      <i/>
      <sz val="12"/>
      <name val="Cordia New"/>
      <family val="2"/>
    </font>
    <font>
      <sz val="10"/>
      <name val="Cordia New"/>
      <family val="2"/>
    </font>
    <font>
      <b/>
      <sz val="8"/>
      <name val="MS Sans Serif"/>
      <family val="2"/>
    </font>
    <font>
      <sz val="8"/>
      <name val="MS Sans Serif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21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217" fontId="1" fillId="0" borderId="0" xfId="42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217" fontId="2" fillId="33" borderId="0" xfId="42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218" fontId="1" fillId="0" borderId="0" xfId="0" applyNumberFormat="1" applyFont="1" applyBorder="1" applyAlignment="1" applyProtection="1">
      <alignment horizontal="left"/>
      <protection locked="0"/>
    </xf>
    <xf numFmtId="217" fontId="3" fillId="33" borderId="0" xfId="42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 horizontal="right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217" fontId="1" fillId="33" borderId="0" xfId="42" applyFont="1" applyFill="1" applyBorder="1" applyAlignment="1" applyProtection="1">
      <alignment/>
      <protection/>
    </xf>
    <xf numFmtId="0" fontId="1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center"/>
    </xf>
    <xf numFmtId="217" fontId="8" fillId="34" borderId="10" xfId="42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>
      <alignment horizontal="center"/>
    </xf>
    <xf numFmtId="4" fontId="8" fillId="34" borderId="12" xfId="0" applyNumberFormat="1" applyFont="1" applyFill="1" applyBorder="1" applyAlignment="1">
      <alignment horizontal="right"/>
    </xf>
    <xf numFmtId="0" fontId="8" fillId="34" borderId="13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right"/>
    </xf>
    <xf numFmtId="0" fontId="8" fillId="34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0" borderId="16" xfId="42" applyNumberFormat="1" applyFont="1" applyFill="1" applyBorder="1" applyAlignment="1" applyProtection="1">
      <alignment horizontal="left"/>
      <protection locked="0"/>
    </xf>
    <xf numFmtId="4" fontId="7" fillId="0" borderId="16" xfId="0" applyNumberFormat="1" applyFont="1" applyBorder="1" applyAlignment="1" applyProtection="1">
      <alignment/>
      <protection locked="0"/>
    </xf>
    <xf numFmtId="4" fontId="7" fillId="0" borderId="16" xfId="0" applyNumberFormat="1" applyFont="1" applyBorder="1" applyAlignment="1" applyProtection="1">
      <alignment/>
      <protection/>
    </xf>
    <xf numFmtId="217" fontId="7" fillId="0" borderId="17" xfId="0" applyNumberFormat="1" applyFont="1" applyBorder="1" applyAlignment="1" applyProtection="1">
      <alignment/>
      <protection locked="0"/>
    </xf>
    <xf numFmtId="4" fontId="7" fillId="0" borderId="17" xfId="0" applyNumberFormat="1" applyFont="1" applyBorder="1" applyAlignment="1" applyProtection="1">
      <alignment/>
      <protection locked="0"/>
    </xf>
    <xf numFmtId="4" fontId="7" fillId="0" borderId="17" xfId="0" applyNumberFormat="1" applyFont="1" applyBorder="1" applyAlignment="1" applyProtection="1">
      <alignment/>
      <protection/>
    </xf>
    <xf numFmtId="217" fontId="1" fillId="0" borderId="12" xfId="42" applyFont="1" applyFill="1" applyBorder="1" applyAlignment="1" applyProtection="1">
      <alignment/>
      <protection/>
    </xf>
    <xf numFmtId="217" fontId="9" fillId="0" borderId="12" xfId="42" applyFont="1" applyFill="1" applyBorder="1" applyAlignment="1" applyProtection="1">
      <alignment horizontal="center"/>
      <protection/>
    </xf>
    <xf numFmtId="4" fontId="1" fillId="0" borderId="12" xfId="0" applyNumberFormat="1" applyFont="1" applyBorder="1" applyAlignment="1" applyProtection="1">
      <alignment horizontal="right"/>
      <protection/>
    </xf>
    <xf numFmtId="0" fontId="10" fillId="35" borderId="18" xfId="0" applyFont="1" applyFill="1" applyBorder="1" applyAlignment="1">
      <alignment horizontal="left"/>
    </xf>
    <xf numFmtId="0" fontId="10" fillId="35" borderId="19" xfId="0" applyFont="1" applyFill="1" applyBorder="1" applyAlignment="1" applyProtection="1">
      <alignment horizontal="center"/>
      <protection/>
    </xf>
    <xf numFmtId="0" fontId="10" fillId="35" borderId="20" xfId="0" applyFont="1" applyFill="1" applyBorder="1" applyAlignment="1">
      <alignment horizontal="left"/>
    </xf>
    <xf numFmtId="0" fontId="10" fillId="35" borderId="19" xfId="0" applyFont="1" applyFill="1" applyBorder="1" applyAlignment="1" applyProtection="1">
      <alignment/>
      <protection/>
    </xf>
    <xf numFmtId="0" fontId="10" fillId="35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35" borderId="0" xfId="0" applyFont="1" applyFill="1" applyBorder="1" applyAlignment="1">
      <alignment horizontal="left"/>
    </xf>
    <xf numFmtId="49" fontId="10" fillId="35" borderId="21" xfId="0" applyNumberFormat="1" applyFont="1" applyFill="1" applyBorder="1" applyAlignment="1" applyProtection="1">
      <alignment horizontal="center"/>
      <protection locked="0"/>
    </xf>
    <xf numFmtId="0" fontId="10" fillId="35" borderId="22" xfId="0" applyFont="1" applyFill="1" applyBorder="1" applyAlignment="1">
      <alignment horizontal="left"/>
    </xf>
    <xf numFmtId="49" fontId="10" fillId="35" borderId="21" xfId="0" applyNumberFormat="1" applyFont="1" applyFill="1" applyBorder="1" applyAlignment="1" applyProtection="1">
      <alignment/>
      <protection locked="0"/>
    </xf>
    <xf numFmtId="217" fontId="1" fillId="0" borderId="0" xfId="42" applyFont="1" applyFill="1" applyBorder="1" applyAlignment="1" applyProtection="1">
      <alignment horizontal="right"/>
      <protection/>
    </xf>
    <xf numFmtId="0" fontId="0" fillId="0" borderId="0" xfId="0" applyAlignment="1">
      <alignment vertical="center"/>
    </xf>
    <xf numFmtId="0" fontId="12" fillId="36" borderId="12" xfId="0" applyNumberFormat="1" applyFont="1" applyFill="1" applyBorder="1" applyAlignment="1">
      <alignment horizontal="center" vertical="center"/>
    </xf>
    <xf numFmtId="0" fontId="12" fillId="0" borderId="2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37" borderId="12" xfId="0" applyNumberFormat="1" applyFont="1" applyFill="1" applyBorder="1" applyAlignment="1">
      <alignment horizontal="center" vertical="center"/>
    </xf>
    <xf numFmtId="0" fontId="13" fillId="34" borderId="12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3" xfId="0" applyNumberFormat="1" applyFont="1" applyBorder="1" applyAlignment="1">
      <alignment vertical="center"/>
    </xf>
    <xf numFmtId="0" fontId="13" fillId="0" borderId="23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12" fillId="36" borderId="24" xfId="0" applyNumberFormat="1" applyFont="1" applyFill="1" applyBorder="1" applyAlignment="1">
      <alignment horizontal="center" vertical="center"/>
    </xf>
    <xf numFmtId="0" fontId="12" fillId="36" borderId="16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0" fontId="13" fillId="37" borderId="26" xfId="0" applyNumberFormat="1" applyFont="1" applyFill="1" applyBorder="1" applyAlignment="1">
      <alignment horizontal="center" vertical="center"/>
    </xf>
    <xf numFmtId="0" fontId="13" fillId="34" borderId="26" xfId="0" applyNumberFormat="1" applyFont="1" applyFill="1" applyBorder="1" applyAlignment="1">
      <alignment horizontal="center" vertical="center"/>
    </xf>
    <xf numFmtId="1" fontId="13" fillId="34" borderId="26" xfId="0" applyNumberFormat="1" applyFont="1" applyFill="1" applyBorder="1" applyAlignment="1">
      <alignment horizontal="center" vertical="center"/>
    </xf>
    <xf numFmtId="0" fontId="13" fillId="0" borderId="27" xfId="0" applyFont="1" applyBorder="1" applyAlignment="1">
      <alignment vertical="center"/>
    </xf>
    <xf numFmtId="0" fontId="13" fillId="37" borderId="17" xfId="0" applyNumberFormat="1" applyFont="1" applyFill="1" applyBorder="1" applyAlignment="1">
      <alignment horizontal="center" vertical="center"/>
    </xf>
    <xf numFmtId="0" fontId="13" fillId="34" borderId="17" xfId="0" applyNumberFormat="1" applyFont="1" applyFill="1" applyBorder="1" applyAlignment="1">
      <alignment horizontal="center" vertical="center"/>
    </xf>
    <xf numFmtId="1" fontId="13" fillId="34" borderId="17" xfId="0" applyNumberFormat="1" applyFont="1" applyFill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13" fillId="37" borderId="16" xfId="0" applyNumberFormat="1" applyFont="1" applyFill="1" applyBorder="1" applyAlignment="1">
      <alignment horizontal="center" vertical="center"/>
    </xf>
    <xf numFmtId="0" fontId="13" fillId="34" borderId="16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37" borderId="0" xfId="0" applyFont="1" applyFill="1" applyBorder="1" applyAlignment="1">
      <alignment vertical="center"/>
    </xf>
    <xf numFmtId="0" fontId="13" fillId="37" borderId="28" xfId="0" applyNumberFormat="1" applyFont="1" applyFill="1" applyBorder="1" applyAlignment="1">
      <alignment horizontal="center" vertical="center"/>
    </xf>
    <xf numFmtId="0" fontId="13" fillId="34" borderId="28" xfId="0" applyNumberFormat="1" applyFont="1" applyFill="1" applyBorder="1" applyAlignment="1">
      <alignment horizontal="center" vertical="center"/>
    </xf>
    <xf numFmtId="1" fontId="13" fillId="34" borderId="28" xfId="0" applyNumberFormat="1" applyFont="1" applyFill="1" applyBorder="1" applyAlignment="1">
      <alignment horizontal="center" vertical="center"/>
    </xf>
    <xf numFmtId="0" fontId="13" fillId="37" borderId="23" xfId="0" applyFont="1" applyFill="1" applyBorder="1" applyAlignment="1">
      <alignment vertical="center"/>
    </xf>
    <xf numFmtId="1" fontId="13" fillId="34" borderId="16" xfId="0" applyNumberFormat="1" applyFont="1" applyFill="1" applyBorder="1" applyAlignment="1">
      <alignment horizontal="center" vertical="center"/>
    </xf>
    <xf numFmtId="0" fontId="13" fillId="34" borderId="24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 applyProtection="1">
      <alignment horizontal="left" vertical="center"/>
      <protection locked="0"/>
    </xf>
    <xf numFmtId="0" fontId="10" fillId="35" borderId="0" xfId="0" applyFont="1" applyFill="1" applyBorder="1" applyAlignment="1">
      <alignment horizontal="left"/>
    </xf>
    <xf numFmtId="0" fontId="10" fillId="35" borderId="29" xfId="0" applyFont="1" applyFill="1" applyBorder="1" applyAlignment="1">
      <alignment horizontal="center"/>
    </xf>
    <xf numFmtId="0" fontId="13" fillId="38" borderId="26" xfId="0" applyNumberFormat="1" applyFont="1" applyFill="1" applyBorder="1" applyAlignment="1">
      <alignment horizontal="center" vertical="center"/>
    </xf>
    <xf numFmtId="0" fontId="12" fillId="36" borderId="30" xfId="0" applyFont="1" applyFill="1" applyBorder="1" applyAlignment="1">
      <alignment horizontal="center" vertical="center"/>
    </xf>
    <xf numFmtId="0" fontId="12" fillId="36" borderId="31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right" vertical="center"/>
    </xf>
    <xf numFmtId="0" fontId="8" fillId="34" borderId="33" xfId="0" applyFont="1" applyFill="1" applyBorder="1" applyAlignment="1">
      <alignment horizontal="right" vertical="center"/>
    </xf>
    <xf numFmtId="1" fontId="7" fillId="0" borderId="34" xfId="0" applyNumberFormat="1" applyFont="1" applyBorder="1" applyAlignment="1" applyProtection="1">
      <alignment horizontal="center" vertical="center"/>
      <protection/>
    </xf>
    <xf numFmtId="0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0" fontId="7" fillId="0" borderId="35" xfId="0" applyNumberFormat="1" applyFont="1" applyBorder="1" applyAlignment="1" applyProtection="1">
      <alignment horizontal="center"/>
      <protection/>
    </xf>
    <xf numFmtId="0" fontId="1" fillId="0" borderId="36" xfId="0" applyFont="1" applyBorder="1" applyAlignment="1" applyProtection="1">
      <alignment horizontal="right"/>
      <protection/>
    </xf>
    <xf numFmtId="0" fontId="10" fillId="35" borderId="37" xfId="0" applyFont="1" applyFill="1" applyBorder="1" applyAlignment="1">
      <alignment horizontal="right"/>
    </xf>
    <xf numFmtId="0" fontId="10" fillId="35" borderId="38" xfId="0" applyFont="1" applyFill="1" applyBorder="1" applyAlignment="1">
      <alignment horizontal="right"/>
    </xf>
    <xf numFmtId="0" fontId="10" fillId="35" borderId="39" xfId="0" applyFont="1" applyFill="1" applyBorder="1" applyAlignment="1">
      <alignment horizontal="right"/>
    </xf>
    <xf numFmtId="217" fontId="10" fillId="35" borderId="29" xfId="42" applyFont="1" applyFill="1" applyBorder="1" applyAlignment="1" applyProtection="1">
      <alignment horizontal="left"/>
      <protection/>
    </xf>
    <xf numFmtId="0" fontId="10" fillId="35" borderId="40" xfId="0" applyFont="1" applyFill="1" applyBorder="1" applyAlignment="1">
      <alignment horizontal="center"/>
    </xf>
    <xf numFmtId="0" fontId="10" fillId="35" borderId="29" xfId="0" applyFont="1" applyFill="1" applyBorder="1" applyAlignment="1">
      <alignment horizontal="left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49" fontId="7" fillId="0" borderId="41" xfId="0" applyNumberFormat="1" applyFont="1" applyBorder="1" applyAlignment="1" applyProtection="1">
      <alignment horizontal="left" vertical="center"/>
      <protection locked="0"/>
    </xf>
    <xf numFmtId="43" fontId="7" fillId="0" borderId="41" xfId="0" applyNumberFormat="1" applyFont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 quotePrefix="1">
      <alignment horizontal="left" vertical="center"/>
      <protection locked="0"/>
    </xf>
    <xf numFmtId="4" fontId="8" fillId="34" borderId="24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0" borderId="0" xfId="0" applyFont="1" applyBorder="1" applyAlignment="1" applyProtection="1">
      <alignment/>
      <protection locked="0"/>
    </xf>
    <xf numFmtId="0" fontId="1" fillId="33" borderId="42" xfId="0" applyFont="1" applyFill="1" applyBorder="1" applyAlignment="1">
      <alignment horizontal="right"/>
    </xf>
    <xf numFmtId="217" fontId="3" fillId="33" borderId="42" xfId="42" applyFont="1" applyFill="1" applyBorder="1" applyAlignment="1" applyProtection="1">
      <alignment/>
      <protection/>
    </xf>
    <xf numFmtId="0" fontId="1" fillId="33" borderId="42" xfId="0" applyFont="1" applyFill="1" applyBorder="1" applyAlignment="1">
      <alignment horizontal="center"/>
    </xf>
    <xf numFmtId="0" fontId="1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10" fillId="35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4" fontId="1" fillId="0" borderId="44" xfId="0" applyNumberFormat="1" applyFont="1" applyBorder="1" applyAlignment="1" applyProtection="1">
      <alignment horizontal="right"/>
      <protection/>
    </xf>
    <xf numFmtId="49" fontId="1" fillId="0" borderId="45" xfId="0" applyNumberFormat="1" applyFont="1" applyBorder="1" applyAlignment="1">
      <alignment/>
    </xf>
    <xf numFmtId="49" fontId="1" fillId="0" borderId="46" xfId="0" applyNumberFormat="1" applyFont="1" applyBorder="1" applyAlignment="1">
      <alignment/>
    </xf>
    <xf numFmtId="0" fontId="1" fillId="0" borderId="47" xfId="0" applyFont="1" applyBorder="1" applyAlignment="1">
      <alignment/>
    </xf>
    <xf numFmtId="0" fontId="12" fillId="39" borderId="31" xfId="0" applyFont="1" applyFill="1" applyBorder="1" applyAlignment="1">
      <alignment horizontal="center"/>
    </xf>
    <xf numFmtId="0" fontId="1" fillId="0" borderId="43" xfId="0" applyFont="1" applyBorder="1" applyAlignment="1">
      <alignment vertical="center"/>
    </xf>
    <xf numFmtId="0" fontId="1" fillId="0" borderId="43" xfId="0" applyFont="1" applyBorder="1" applyAlignment="1">
      <alignment/>
    </xf>
    <xf numFmtId="0" fontId="1" fillId="0" borderId="0" xfId="0" applyFont="1" applyBorder="1" applyAlignment="1">
      <alignment vertical="center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horizontal="right"/>
    </xf>
    <xf numFmtId="0" fontId="8" fillId="34" borderId="48" xfId="0" applyFont="1" applyFill="1" applyBorder="1" applyAlignment="1">
      <alignment horizontal="center" vertical="center" wrapText="1"/>
    </xf>
    <xf numFmtId="49" fontId="7" fillId="0" borderId="49" xfId="0" applyNumberFormat="1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Fill="1" applyBorder="1" applyAlignment="1" applyProtection="1">
      <alignment horizontal="left" vertical="center"/>
      <protection locked="0"/>
    </xf>
    <xf numFmtId="49" fontId="7" fillId="0" borderId="22" xfId="0" applyNumberFormat="1" applyFont="1" applyFill="1" applyBorder="1" applyAlignment="1" applyProtection="1">
      <alignment horizontal="left" vertical="center"/>
      <protection locked="0"/>
    </xf>
    <xf numFmtId="49" fontId="10" fillId="35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0" fillId="35" borderId="45" xfId="0" applyFont="1" applyFill="1" applyBorder="1" applyAlignment="1">
      <alignment/>
    </xf>
    <xf numFmtId="0" fontId="10" fillId="35" borderId="50" xfId="0" applyFont="1" applyFill="1" applyBorder="1" applyAlignment="1">
      <alignment/>
    </xf>
    <xf numFmtId="0" fontId="10" fillId="35" borderId="51" xfId="0" applyFont="1" applyFill="1" applyBorder="1" applyAlignment="1">
      <alignment horizontal="center"/>
    </xf>
    <xf numFmtId="0" fontId="7" fillId="0" borderId="52" xfId="42" applyNumberFormat="1" applyFont="1" applyFill="1" applyBorder="1" applyAlignment="1" applyProtection="1">
      <alignment horizontal="left"/>
      <protection locked="0"/>
    </xf>
    <xf numFmtId="0" fontId="7" fillId="0" borderId="53" xfId="42" applyNumberFormat="1" applyFont="1" applyFill="1" applyBorder="1" applyAlignment="1" applyProtection="1">
      <alignment horizontal="left"/>
      <protection locked="0"/>
    </xf>
    <xf numFmtId="49" fontId="7" fillId="0" borderId="54" xfId="0" applyNumberFormat="1" applyFont="1" applyFill="1" applyBorder="1" applyAlignment="1" applyProtection="1">
      <alignment horizontal="left" vertical="center"/>
      <protection locked="0"/>
    </xf>
    <xf numFmtId="49" fontId="1" fillId="0" borderId="55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56" xfId="0" applyFont="1" applyBorder="1" applyAlignment="1">
      <alignment/>
    </xf>
    <xf numFmtId="0" fontId="3" fillId="0" borderId="38" xfId="0" applyFont="1" applyBorder="1" applyAlignment="1">
      <alignment/>
    </xf>
    <xf numFmtId="0" fontId="1" fillId="0" borderId="38" xfId="0" applyFont="1" applyBorder="1" applyAlignment="1">
      <alignment/>
    </xf>
    <xf numFmtId="0" fontId="2" fillId="0" borderId="50" xfId="0" applyFont="1" applyBorder="1" applyAlignment="1">
      <alignment/>
    </xf>
    <xf numFmtId="49" fontId="7" fillId="0" borderId="16" xfId="42" applyNumberFormat="1" applyFont="1" applyFill="1" applyBorder="1" applyAlignment="1" applyProtection="1">
      <alignment horizontal="left"/>
      <protection locked="0"/>
    </xf>
    <xf numFmtId="49" fontId="7" fillId="0" borderId="57" xfId="0" applyNumberFormat="1" applyFont="1" applyBorder="1" applyAlignment="1" applyProtection="1">
      <alignment vertical="center"/>
      <protection locked="0"/>
    </xf>
    <xf numFmtId="49" fontId="7" fillId="0" borderId="58" xfId="0" applyNumberFormat="1" applyFont="1" applyBorder="1" applyAlignment="1" applyProtection="1">
      <alignment vertical="center"/>
      <protection locked="0"/>
    </xf>
    <xf numFmtId="49" fontId="7" fillId="0" borderId="17" xfId="0" applyNumberFormat="1" applyFont="1" applyFill="1" applyBorder="1" applyAlignment="1" applyProtection="1">
      <alignment horizontal="left" vertical="center"/>
      <protection locked="0"/>
    </xf>
    <xf numFmtId="49" fontId="7" fillId="0" borderId="59" xfId="0" applyNumberFormat="1" applyFont="1" applyFill="1" applyBorder="1" applyAlignment="1" applyProtection="1">
      <alignment horizontal="left" vertical="center"/>
      <protection locked="0"/>
    </xf>
    <xf numFmtId="49" fontId="7" fillId="0" borderId="60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49" fontId="7" fillId="0" borderId="61" xfId="0" applyNumberFormat="1" applyFont="1" applyFill="1" applyBorder="1" applyAlignment="1" applyProtection="1">
      <alignment horizontal="left" vertical="center"/>
      <protection locked="0"/>
    </xf>
    <xf numFmtId="0" fontId="8" fillId="34" borderId="12" xfId="0" applyFont="1" applyFill="1" applyBorder="1" applyAlignment="1">
      <alignment horizontal="center"/>
    </xf>
    <xf numFmtId="0" fontId="8" fillId="34" borderId="62" xfId="0" applyFont="1" applyFill="1" applyBorder="1" applyAlignment="1">
      <alignment horizontal="center" vertical="center" wrapText="1"/>
    </xf>
    <xf numFmtId="0" fontId="8" fillId="34" borderId="48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8" fillId="34" borderId="22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44" xfId="0" applyFont="1" applyFill="1" applyBorder="1" applyAlignment="1">
      <alignment horizontal="center" vertical="center" wrapText="1"/>
    </xf>
    <xf numFmtId="217" fontId="8" fillId="34" borderId="25" xfId="42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222" fontId="1" fillId="0" borderId="0" xfId="0" applyNumberFormat="1" applyFont="1" applyBorder="1" applyAlignment="1" applyProtection="1">
      <alignment horizontal="center"/>
      <protection locked="0"/>
    </xf>
    <xf numFmtId="0" fontId="2" fillId="33" borderId="43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63" xfId="0" applyFont="1" applyFill="1" applyBorder="1" applyAlignment="1">
      <alignment horizontal="center"/>
    </xf>
    <xf numFmtId="0" fontId="8" fillId="40" borderId="64" xfId="0" applyFont="1" applyFill="1" applyBorder="1" applyAlignment="1">
      <alignment horizontal="center" vertical="center" wrapText="1"/>
    </xf>
    <xf numFmtId="0" fontId="8" fillId="40" borderId="65" xfId="0" applyFont="1" applyFill="1" applyBorder="1" applyAlignment="1">
      <alignment horizontal="center" vertical="center" wrapText="1"/>
    </xf>
    <xf numFmtId="0" fontId="8" fillId="40" borderId="6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6"/>
  <sheetViews>
    <sheetView tabSelected="1" zoomScalePageLayoutView="0" workbookViewId="0" topLeftCell="A1">
      <pane ySplit="19" topLeftCell="A20" activePane="bottomLeft" state="frozen"/>
      <selection pane="topLeft" activeCell="A1" sqref="A1"/>
      <selection pane="bottomLeft" activeCell="B20" sqref="B20"/>
    </sheetView>
  </sheetViews>
  <sheetFormatPr defaultColWidth="0" defaultRowHeight="0" customHeight="1" zeroHeight="1"/>
  <cols>
    <col min="1" max="1" width="5.7109375" style="1" customWidth="1"/>
    <col min="2" max="2" width="15.00390625" style="2" customWidth="1"/>
    <col min="3" max="3" width="24.00390625" style="3" customWidth="1"/>
    <col min="4" max="6" width="15.28125" style="3" customWidth="1"/>
    <col min="7" max="7" width="15.140625" style="3" customWidth="1"/>
    <col min="8" max="8" width="15.28125" style="3" customWidth="1"/>
    <col min="9" max="9" width="15.140625" style="3" customWidth="1"/>
    <col min="10" max="10" width="8.8515625" style="3" customWidth="1"/>
    <col min="11" max="11" width="16.140625" style="133" customWidth="1"/>
    <col min="12" max="12" width="47.7109375" style="4" hidden="1" customWidth="1"/>
    <col min="13" max="13" width="15.00390625" style="123" customWidth="1"/>
    <col min="14" max="252" width="12.8515625" style="4" hidden="1" customWidth="1"/>
    <col min="253" max="253" width="0.9921875" style="4" hidden="1" customWidth="1"/>
    <col min="254" max="254" width="0.2890625" style="4" customWidth="1"/>
    <col min="255" max="255" width="2.57421875" style="4" hidden="1" customWidth="1"/>
    <col min="256" max="16384" width="7.7109375" style="4" hidden="1" customWidth="1"/>
  </cols>
  <sheetData>
    <row r="1" spans="1:256" s="5" customFormat="1" ht="21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09" t="s">
        <v>1</v>
      </c>
      <c r="M1" s="146"/>
      <c r="N1" s="114"/>
      <c r="IU1" s="134"/>
      <c r="IV1" s="134"/>
    </row>
    <row r="2" spans="1:256" s="5" customFormat="1" ht="4.5" customHeight="1">
      <c r="A2" s="108"/>
      <c r="B2" s="6"/>
      <c r="C2" s="7"/>
      <c r="D2" s="7"/>
      <c r="E2" s="7"/>
      <c r="F2" s="7"/>
      <c r="G2" s="7"/>
      <c r="H2" s="7"/>
      <c r="I2" s="7"/>
      <c r="J2" s="168"/>
      <c r="K2" s="168"/>
      <c r="L2" s="8" t="s">
        <v>2</v>
      </c>
      <c r="M2" s="168"/>
      <c r="N2" s="170"/>
      <c r="IT2" s="144"/>
      <c r="IU2" s="134"/>
      <c r="IV2" s="134"/>
    </row>
    <row r="3" spans="1:256" s="5" customFormat="1" ht="18.75" customHeight="1">
      <c r="A3" s="13"/>
      <c r="B3" s="6"/>
      <c r="C3" s="9" t="s">
        <v>3</v>
      </c>
      <c r="D3" s="10"/>
      <c r="E3" s="11"/>
      <c r="F3" s="7"/>
      <c r="G3" s="7"/>
      <c r="H3" s="7"/>
      <c r="I3" s="7"/>
      <c r="J3" s="168"/>
      <c r="K3" s="168"/>
      <c r="L3" s="8" t="s">
        <v>4</v>
      </c>
      <c r="M3" s="168"/>
      <c r="N3" s="170"/>
      <c r="IT3" s="144"/>
      <c r="IU3" s="134"/>
      <c r="IV3" s="134"/>
    </row>
    <row r="4" spans="1:256" s="5" customFormat="1" ht="4.5" customHeight="1">
      <c r="A4" s="108"/>
      <c r="B4" s="12"/>
      <c r="C4" s="13"/>
      <c r="D4" s="7"/>
      <c r="E4" s="7"/>
      <c r="F4" s="7"/>
      <c r="G4" s="7"/>
      <c r="H4" s="7"/>
      <c r="I4" s="7"/>
      <c r="J4" s="168"/>
      <c r="K4" s="168"/>
      <c r="L4" s="8" t="s">
        <v>5</v>
      </c>
      <c r="M4" s="168"/>
      <c r="N4" s="170"/>
      <c r="IT4" s="144"/>
      <c r="IU4" s="134"/>
      <c r="IV4" s="134"/>
    </row>
    <row r="5" spans="1:256" ht="19.5" customHeight="1">
      <c r="A5" s="19"/>
      <c r="B5" s="12"/>
      <c r="C5" s="9" t="s">
        <v>6</v>
      </c>
      <c r="D5" s="169"/>
      <c r="E5" s="169"/>
      <c r="F5" s="7"/>
      <c r="G5" s="7"/>
      <c r="H5" s="7"/>
      <c r="I5" s="7"/>
      <c r="J5" s="168"/>
      <c r="K5" s="168"/>
      <c r="L5" s="14" t="s">
        <v>7</v>
      </c>
      <c r="M5" s="168"/>
      <c r="N5" s="170"/>
      <c r="IT5" s="145"/>
      <c r="IU5" s="15"/>
      <c r="IV5" s="15"/>
    </row>
    <row r="6" spans="1:254" s="15" customFormat="1" ht="6.75" customHeight="1">
      <c r="A6" s="19"/>
      <c r="B6" s="16"/>
      <c r="C6" s="17"/>
      <c r="D6" s="7"/>
      <c r="E6" s="17"/>
      <c r="F6" s="17"/>
      <c r="G6" s="17"/>
      <c r="H6" s="17"/>
      <c r="I6" s="17"/>
      <c r="J6" s="159"/>
      <c r="K6" s="159"/>
      <c r="L6" s="14" t="s">
        <v>8</v>
      </c>
      <c r="M6" s="168"/>
      <c r="N6" s="170"/>
      <c r="IT6" s="145"/>
    </row>
    <row r="7" spans="1:256" ht="6.75" customHeight="1">
      <c r="A7" s="19"/>
      <c r="B7" s="16"/>
      <c r="C7" s="17"/>
      <c r="D7" s="7"/>
      <c r="E7" s="17"/>
      <c r="F7" s="17"/>
      <c r="G7" s="17"/>
      <c r="H7" s="17"/>
      <c r="I7" s="17"/>
      <c r="J7" s="159"/>
      <c r="K7" s="159"/>
      <c r="L7" s="14" t="s">
        <v>9</v>
      </c>
      <c r="M7" s="168"/>
      <c r="N7" s="170"/>
      <c r="IT7" s="145"/>
      <c r="IU7" s="15"/>
      <c r="IV7" s="15"/>
    </row>
    <row r="8" spans="1:256" ht="19.5" customHeight="1">
      <c r="A8" s="19"/>
      <c r="B8" s="12"/>
      <c r="C8" s="18" t="s">
        <v>10</v>
      </c>
      <c r="D8" s="106"/>
      <c r="E8" s="158"/>
      <c r="F8" s="158"/>
      <c r="G8" s="158"/>
      <c r="H8" s="17"/>
      <c r="I8" s="17"/>
      <c r="J8" s="159"/>
      <c r="K8" s="159"/>
      <c r="L8" s="14" t="s">
        <v>11</v>
      </c>
      <c r="M8" s="168"/>
      <c r="N8" s="170"/>
      <c r="IT8" s="145"/>
      <c r="IU8" s="15"/>
      <c r="IV8" s="15"/>
    </row>
    <row r="9" spans="1:256" ht="4.5" customHeight="1">
      <c r="A9" s="19"/>
      <c r="B9" s="12"/>
      <c r="C9" s="19"/>
      <c r="D9" s="17"/>
      <c r="E9" s="17"/>
      <c r="F9" s="17"/>
      <c r="G9" s="17"/>
      <c r="H9" s="17"/>
      <c r="I9" s="17"/>
      <c r="J9" s="20"/>
      <c r="K9" s="17"/>
      <c r="L9" s="14" t="s">
        <v>12</v>
      </c>
      <c r="M9" s="168"/>
      <c r="N9" s="170"/>
      <c r="IT9" s="145"/>
      <c r="IU9" s="15"/>
      <c r="IV9" s="15"/>
    </row>
    <row r="10" spans="1:256" ht="19.5" customHeight="1">
      <c r="A10" s="19"/>
      <c r="B10" s="12"/>
      <c r="C10" s="18" t="s">
        <v>16</v>
      </c>
      <c r="D10" s="106"/>
      <c r="E10" s="158"/>
      <c r="F10" s="158"/>
      <c r="G10" s="158"/>
      <c r="H10" s="17"/>
      <c r="I10" s="17"/>
      <c r="J10" s="159"/>
      <c r="K10" s="159"/>
      <c r="L10" s="14" t="s">
        <v>14</v>
      </c>
      <c r="M10" s="168"/>
      <c r="N10" s="170"/>
      <c r="IT10" s="145"/>
      <c r="IU10" s="15"/>
      <c r="IV10" s="15"/>
    </row>
    <row r="11" spans="1:256" ht="4.5" customHeight="1">
      <c r="A11" s="19"/>
      <c r="B11" s="12"/>
      <c r="C11" s="19"/>
      <c r="D11" s="17"/>
      <c r="E11" s="17"/>
      <c r="F11" s="17"/>
      <c r="G11" s="17"/>
      <c r="H11" s="17"/>
      <c r="I11" s="17"/>
      <c r="J11" s="159"/>
      <c r="K11" s="159"/>
      <c r="L11" s="14" t="s">
        <v>15</v>
      </c>
      <c r="M11" s="168"/>
      <c r="N11" s="170"/>
      <c r="IT11" s="145"/>
      <c r="IU11" s="15"/>
      <c r="IV11" s="15"/>
    </row>
    <row r="12" spans="1:256" ht="19.5" customHeight="1">
      <c r="A12" s="19"/>
      <c r="B12" s="12"/>
      <c r="C12" s="18" t="s">
        <v>18</v>
      </c>
      <c r="D12" s="106"/>
      <c r="E12" s="158"/>
      <c r="F12" s="158"/>
      <c r="G12" s="158"/>
      <c r="H12" s="17"/>
      <c r="I12" s="17"/>
      <c r="J12" s="159"/>
      <c r="K12" s="159"/>
      <c r="L12" s="14" t="s">
        <v>17</v>
      </c>
      <c r="M12" s="168"/>
      <c r="N12" s="170"/>
      <c r="IT12" s="145"/>
      <c r="IU12" s="15"/>
      <c r="IV12" s="15"/>
    </row>
    <row r="13" spans="1:254" s="15" customFormat="1" ht="6" customHeight="1">
      <c r="A13" s="19"/>
      <c r="B13" s="12"/>
      <c r="C13" s="19"/>
      <c r="D13" s="17"/>
      <c r="E13" s="17"/>
      <c r="F13" s="17"/>
      <c r="G13" s="17"/>
      <c r="H13" s="17"/>
      <c r="I13" s="17"/>
      <c r="J13" s="17"/>
      <c r="K13" s="17"/>
      <c r="L13" s="14">
        <v>1</v>
      </c>
      <c r="M13" s="168"/>
      <c r="N13" s="170"/>
      <c r="IT13" s="145"/>
    </row>
    <row r="14" spans="1:256" ht="24" customHeight="1">
      <c r="A14" s="19"/>
      <c r="B14" s="18"/>
      <c r="C14" s="18" t="s">
        <v>13</v>
      </c>
      <c r="D14" s="103"/>
      <c r="E14" s="158"/>
      <c r="F14" s="158"/>
      <c r="G14" s="158"/>
      <c r="H14" s="17"/>
      <c r="I14" s="17"/>
      <c r="J14" s="160"/>
      <c r="K14" s="160"/>
      <c r="L14" s="14"/>
      <c r="M14" s="168"/>
      <c r="N14" s="171"/>
      <c r="IT14" s="145"/>
      <c r="IU14" s="15"/>
      <c r="IV14" s="15"/>
    </row>
    <row r="15" spans="1:254" s="15" customFormat="1" ht="6" customHeight="1">
      <c r="A15" s="110"/>
      <c r="B15" s="111"/>
      <c r="C15" s="110"/>
      <c r="D15" s="112"/>
      <c r="E15" s="112"/>
      <c r="F15" s="112"/>
      <c r="G15" s="112"/>
      <c r="H15" s="112"/>
      <c r="I15" s="112"/>
      <c r="J15" s="112"/>
      <c r="K15" s="17"/>
      <c r="L15" s="113"/>
      <c r="M15" s="172"/>
      <c r="N15" s="173"/>
      <c r="IT15" s="145"/>
    </row>
    <row r="16" spans="1:256" ht="21" customHeight="1">
      <c r="A16" s="90"/>
      <c r="B16" s="164" t="s">
        <v>22</v>
      </c>
      <c r="C16" s="26" t="s">
        <v>19</v>
      </c>
      <c r="D16" s="107">
        <f aca="true" t="shared" si="0" ref="D16:I16">D270</f>
        <v>0</v>
      </c>
      <c r="E16" s="107">
        <f t="shared" si="0"/>
        <v>0</v>
      </c>
      <c r="F16" s="107">
        <f t="shared" si="0"/>
        <v>0</v>
      </c>
      <c r="G16" s="107">
        <f t="shared" si="0"/>
        <v>0</v>
      </c>
      <c r="H16" s="107">
        <f t="shared" si="0"/>
        <v>0</v>
      </c>
      <c r="I16" s="107">
        <f t="shared" si="0"/>
        <v>0</v>
      </c>
      <c r="J16" s="161" t="s">
        <v>99</v>
      </c>
      <c r="K16" s="156" t="s">
        <v>20</v>
      </c>
      <c r="M16" s="174" t="s">
        <v>106</v>
      </c>
      <c r="IU16" s="15"/>
      <c r="IV16" s="15"/>
    </row>
    <row r="17" spans="1:256" ht="21" customHeight="1">
      <c r="A17" s="90" t="s">
        <v>21</v>
      </c>
      <c r="B17" s="165"/>
      <c r="C17" s="24" t="s">
        <v>23</v>
      </c>
      <c r="D17" s="155" t="s">
        <v>24</v>
      </c>
      <c r="E17" s="155"/>
      <c r="F17" s="155" t="s">
        <v>25</v>
      </c>
      <c r="G17" s="155"/>
      <c r="H17" s="155" t="s">
        <v>26</v>
      </c>
      <c r="I17" s="155"/>
      <c r="J17" s="162"/>
      <c r="K17" s="157"/>
      <c r="M17" s="175"/>
      <c r="IU17" s="15"/>
      <c r="IV17" s="15"/>
    </row>
    <row r="18" spans="1:256" ht="21" customHeight="1">
      <c r="A18" s="90"/>
      <c r="B18" s="166"/>
      <c r="C18" s="26"/>
      <c r="D18" s="25" t="s">
        <v>27</v>
      </c>
      <c r="E18" s="22" t="s">
        <v>28</v>
      </c>
      <c r="F18" s="22" t="s">
        <v>27</v>
      </c>
      <c r="G18" s="22" t="s">
        <v>28</v>
      </c>
      <c r="H18" s="22" t="s">
        <v>27</v>
      </c>
      <c r="I18" s="22" t="s">
        <v>28</v>
      </c>
      <c r="J18" s="163"/>
      <c r="K18" s="157"/>
      <c r="M18" s="176"/>
      <c r="IU18" s="15"/>
      <c r="IV18" s="15"/>
    </row>
    <row r="19" spans="1:256" s="29" customFormat="1" ht="12.75" customHeight="1" hidden="1">
      <c r="A19" s="91"/>
      <c r="B19" s="21" t="s">
        <v>22</v>
      </c>
      <c r="C19" s="22" t="s">
        <v>19</v>
      </c>
      <c r="D19" s="23">
        <f aca="true" t="shared" si="1" ref="D19:I19">D270</f>
        <v>0</v>
      </c>
      <c r="E19" s="27">
        <f t="shared" si="1"/>
        <v>0</v>
      </c>
      <c r="F19" s="27">
        <f t="shared" si="1"/>
        <v>0</v>
      </c>
      <c r="G19" s="27">
        <f t="shared" si="1"/>
        <v>0</v>
      </c>
      <c r="H19" s="27">
        <f t="shared" si="1"/>
        <v>0</v>
      </c>
      <c r="I19" s="27">
        <f t="shared" si="1"/>
        <v>0</v>
      </c>
      <c r="J19" s="28"/>
      <c r="K19" s="127"/>
      <c r="M19" s="122"/>
      <c r="IU19" s="124"/>
      <c r="IV19" s="124"/>
    </row>
    <row r="20" spans="1:256" ht="18.75" customHeight="1">
      <c r="A20" s="92">
        <v>1</v>
      </c>
      <c r="B20" s="148"/>
      <c r="C20" s="104"/>
      <c r="D20" s="31"/>
      <c r="E20" s="31"/>
      <c r="F20" s="105"/>
      <c r="G20" s="105"/>
      <c r="H20" s="32">
        <f aca="true" t="shared" si="2" ref="H20:H83">IF((D20-E20)+(F20-G20)&gt;0,((D20-E20)+(F20-G20)),"")</f>
      </c>
      <c r="I20" s="32">
        <f aca="true" t="shared" si="3" ref="I20:I83">IF((D20-E20)+(F20-G20)&lt;0,-((D20-E20)+(F20-G20)),"")</f>
      </c>
      <c r="J20" s="128"/>
      <c r="K20" s="147"/>
      <c r="M20" s="140"/>
      <c r="IU20" s="15"/>
      <c r="IV20" s="15"/>
    </row>
    <row r="21" spans="1:256" ht="18.75" customHeight="1">
      <c r="A21" s="93">
        <v>2</v>
      </c>
      <c r="B21" s="149"/>
      <c r="C21" s="104"/>
      <c r="D21" s="31"/>
      <c r="E21" s="31"/>
      <c r="F21" s="105"/>
      <c r="G21" s="105"/>
      <c r="H21" s="32">
        <f>IF((D21-E21)+(F21-G21)&gt;0,((D21-E21)+(F21-G21)),"")</f>
      </c>
      <c r="I21" s="32">
        <f>IF((D21-E21)+(F21-G21)&lt;0,-((D21-E21)+(F21-G21)),"")</f>
      </c>
      <c r="J21" s="129"/>
      <c r="K21" s="147"/>
      <c r="M21" s="140"/>
      <c r="IU21" s="15"/>
      <c r="IV21" s="15"/>
    </row>
    <row r="22" spans="1:256" ht="18.75" customHeight="1">
      <c r="A22" s="94">
        <v>3</v>
      </c>
      <c r="B22" s="149"/>
      <c r="C22" s="104"/>
      <c r="D22" s="31"/>
      <c r="E22" s="34"/>
      <c r="F22" s="105"/>
      <c r="G22" s="105"/>
      <c r="H22" s="32">
        <f t="shared" si="2"/>
      </c>
      <c r="I22" s="32">
        <f t="shared" si="3"/>
      </c>
      <c r="J22" s="129"/>
      <c r="K22" s="147"/>
      <c r="M22" s="140"/>
      <c r="IU22" s="15"/>
      <c r="IV22" s="15"/>
    </row>
    <row r="23" spans="1:256" ht="18.75" customHeight="1">
      <c r="A23" s="93">
        <v>4</v>
      </c>
      <c r="B23" s="149"/>
      <c r="C23" s="104"/>
      <c r="D23" s="31"/>
      <c r="E23" s="34"/>
      <c r="F23" s="105"/>
      <c r="G23" s="105"/>
      <c r="H23" s="32">
        <f t="shared" si="2"/>
      </c>
      <c r="I23" s="32">
        <f t="shared" si="3"/>
      </c>
      <c r="J23" s="129"/>
      <c r="K23" s="147"/>
      <c r="M23" s="140"/>
      <c r="IU23" s="15"/>
      <c r="IV23" s="15"/>
    </row>
    <row r="24" spans="1:256" ht="18.75" customHeight="1">
      <c r="A24" s="94">
        <v>5</v>
      </c>
      <c r="B24" s="149"/>
      <c r="C24" s="104"/>
      <c r="D24" s="31"/>
      <c r="E24" s="34"/>
      <c r="F24" s="105"/>
      <c r="G24" s="105"/>
      <c r="H24" s="32">
        <f t="shared" si="2"/>
      </c>
      <c r="I24" s="32">
        <f>IF((D24-E24)+(F24-G24)&lt;0,-((D24-E24)+(F24-G24)),"")</f>
      </c>
      <c r="J24" s="129"/>
      <c r="K24" s="147"/>
      <c r="M24" s="140"/>
      <c r="IU24" s="15"/>
      <c r="IV24" s="15"/>
    </row>
    <row r="25" spans="1:256" ht="18.75" customHeight="1">
      <c r="A25" s="93">
        <v>6</v>
      </c>
      <c r="B25" s="149"/>
      <c r="C25" s="104"/>
      <c r="D25" s="31"/>
      <c r="E25" s="34"/>
      <c r="F25" s="105"/>
      <c r="G25" s="105"/>
      <c r="H25" s="32">
        <f t="shared" si="2"/>
      </c>
      <c r="I25" s="32">
        <f t="shared" si="3"/>
      </c>
      <c r="J25" s="129"/>
      <c r="K25" s="147"/>
      <c r="M25" s="140"/>
      <c r="IU25" s="15"/>
      <c r="IV25" s="15"/>
    </row>
    <row r="26" spans="1:256" ht="18.75" customHeight="1">
      <c r="A26" s="94">
        <v>7</v>
      </c>
      <c r="B26" s="149"/>
      <c r="C26" s="104"/>
      <c r="D26" s="31"/>
      <c r="E26" s="34"/>
      <c r="F26" s="105"/>
      <c r="G26" s="105"/>
      <c r="H26" s="32">
        <f t="shared" si="2"/>
      </c>
      <c r="I26" s="32">
        <f t="shared" si="3"/>
      </c>
      <c r="J26" s="129"/>
      <c r="K26" s="147"/>
      <c r="M26" s="140"/>
      <c r="IU26" s="15"/>
      <c r="IV26" s="15"/>
    </row>
    <row r="27" spans="1:13" ht="18.75" customHeight="1">
      <c r="A27" s="93">
        <v>8</v>
      </c>
      <c r="B27" s="149"/>
      <c r="C27" s="104"/>
      <c r="D27" s="31"/>
      <c r="E27" s="34"/>
      <c r="F27" s="105"/>
      <c r="G27" s="105"/>
      <c r="H27" s="32">
        <f t="shared" si="2"/>
      </c>
      <c r="I27" s="32">
        <f t="shared" si="3"/>
      </c>
      <c r="J27" s="129"/>
      <c r="K27" s="147"/>
      <c r="M27" s="140"/>
    </row>
    <row r="28" spans="1:13" ht="18.75" customHeight="1">
      <c r="A28" s="94">
        <v>9</v>
      </c>
      <c r="B28" s="149"/>
      <c r="C28" s="104"/>
      <c r="D28" s="31"/>
      <c r="E28" s="34"/>
      <c r="F28" s="105"/>
      <c r="G28" s="105"/>
      <c r="H28" s="32">
        <f t="shared" si="2"/>
      </c>
      <c r="I28" s="32">
        <f t="shared" si="3"/>
      </c>
      <c r="J28" s="129"/>
      <c r="K28" s="147"/>
      <c r="M28" s="140"/>
    </row>
    <row r="29" spans="1:13" ht="18.75" customHeight="1">
      <c r="A29" s="93">
        <v>10</v>
      </c>
      <c r="B29" s="149"/>
      <c r="C29" s="104"/>
      <c r="D29" s="31"/>
      <c r="E29" s="34"/>
      <c r="F29" s="105"/>
      <c r="G29" s="105"/>
      <c r="H29" s="32">
        <f t="shared" si="2"/>
      </c>
      <c r="I29" s="32">
        <f t="shared" si="3"/>
      </c>
      <c r="J29" s="129"/>
      <c r="K29" s="147"/>
      <c r="L29" s="142"/>
      <c r="M29" s="140"/>
    </row>
    <row r="30" spans="1:13" ht="18.75" customHeight="1">
      <c r="A30" s="94">
        <v>11</v>
      </c>
      <c r="B30" s="149"/>
      <c r="C30" s="104"/>
      <c r="D30" s="31"/>
      <c r="E30" s="34"/>
      <c r="F30" s="105"/>
      <c r="G30" s="105"/>
      <c r="H30" s="32">
        <f t="shared" si="2"/>
      </c>
      <c r="I30" s="32">
        <f t="shared" si="3"/>
      </c>
      <c r="J30" s="129"/>
      <c r="K30" s="147"/>
      <c r="L30" s="142"/>
      <c r="M30" s="140"/>
    </row>
    <row r="31" spans="1:13" ht="18.75" customHeight="1">
      <c r="A31" s="93">
        <v>12</v>
      </c>
      <c r="B31" s="149"/>
      <c r="C31" s="33"/>
      <c r="D31" s="31"/>
      <c r="E31" s="34"/>
      <c r="F31" s="31"/>
      <c r="G31" s="34"/>
      <c r="H31" s="32">
        <f t="shared" si="2"/>
      </c>
      <c r="I31" s="32">
        <f t="shared" si="3"/>
      </c>
      <c r="J31" s="129"/>
      <c r="K31" s="147"/>
      <c r="L31" s="142"/>
      <c r="M31" s="140"/>
    </row>
    <row r="32" spans="1:13" ht="18.75" customHeight="1">
      <c r="A32" s="94">
        <v>13</v>
      </c>
      <c r="B32" s="149"/>
      <c r="C32" s="33"/>
      <c r="D32" s="31"/>
      <c r="E32" s="34"/>
      <c r="F32" s="31"/>
      <c r="G32" s="34"/>
      <c r="H32" s="32">
        <f t="shared" si="2"/>
      </c>
      <c r="I32" s="32">
        <f t="shared" si="3"/>
      </c>
      <c r="J32" s="129"/>
      <c r="K32" s="147"/>
      <c r="L32" s="142"/>
      <c r="M32" s="140"/>
    </row>
    <row r="33" spans="1:13" ht="18.75" customHeight="1">
      <c r="A33" s="93">
        <v>14</v>
      </c>
      <c r="B33" s="149"/>
      <c r="C33" s="33"/>
      <c r="D33" s="31"/>
      <c r="E33" s="34"/>
      <c r="F33" s="31"/>
      <c r="G33" s="34"/>
      <c r="H33" s="32">
        <f t="shared" si="2"/>
      </c>
      <c r="I33" s="32">
        <f t="shared" si="3"/>
      </c>
      <c r="J33" s="129"/>
      <c r="K33" s="147"/>
      <c r="L33" s="142"/>
      <c r="M33" s="140"/>
    </row>
    <row r="34" spans="1:13" ht="18.75" customHeight="1">
      <c r="A34" s="94">
        <v>15</v>
      </c>
      <c r="B34" s="149"/>
      <c r="C34" s="33"/>
      <c r="D34" s="31"/>
      <c r="E34" s="34"/>
      <c r="F34" s="31"/>
      <c r="G34" s="34"/>
      <c r="H34" s="32">
        <f t="shared" si="2"/>
      </c>
      <c r="I34" s="32">
        <f t="shared" si="3"/>
      </c>
      <c r="J34" s="129"/>
      <c r="K34" s="147"/>
      <c r="L34" s="142"/>
      <c r="M34" s="140"/>
    </row>
    <row r="35" spans="1:13" ht="18.75" customHeight="1">
      <c r="A35" s="93">
        <v>16</v>
      </c>
      <c r="B35" s="149"/>
      <c r="C35" s="33"/>
      <c r="D35" s="31"/>
      <c r="E35" s="34"/>
      <c r="F35" s="31"/>
      <c r="G35" s="34"/>
      <c r="H35" s="32">
        <f t="shared" si="2"/>
      </c>
      <c r="I35" s="32">
        <f t="shared" si="3"/>
      </c>
      <c r="J35" s="129"/>
      <c r="K35" s="147"/>
      <c r="L35" s="142"/>
      <c r="M35" s="140"/>
    </row>
    <row r="36" spans="1:13" ht="18.75" customHeight="1">
      <c r="A36" s="94">
        <v>17</v>
      </c>
      <c r="B36" s="149"/>
      <c r="C36" s="33"/>
      <c r="D36" s="31"/>
      <c r="E36" s="34"/>
      <c r="F36" s="31"/>
      <c r="G36" s="34"/>
      <c r="H36" s="32">
        <f t="shared" si="2"/>
      </c>
      <c r="I36" s="32">
        <f t="shared" si="3"/>
      </c>
      <c r="J36" s="129"/>
      <c r="K36" s="147"/>
      <c r="L36" s="142"/>
      <c r="M36" s="140"/>
    </row>
    <row r="37" spans="1:13" ht="18.75" customHeight="1">
      <c r="A37" s="93">
        <v>18</v>
      </c>
      <c r="B37" s="149"/>
      <c r="C37" s="33"/>
      <c r="D37" s="31"/>
      <c r="E37" s="34"/>
      <c r="F37" s="31"/>
      <c r="G37" s="34"/>
      <c r="H37" s="32">
        <f t="shared" si="2"/>
      </c>
      <c r="I37" s="32">
        <f t="shared" si="3"/>
      </c>
      <c r="J37" s="129"/>
      <c r="K37" s="147"/>
      <c r="L37" s="142"/>
      <c r="M37" s="140"/>
    </row>
    <row r="38" spans="1:13" ht="18.75" customHeight="1">
      <c r="A38" s="94">
        <v>19</v>
      </c>
      <c r="B38" s="149"/>
      <c r="C38" s="33"/>
      <c r="D38" s="31"/>
      <c r="E38" s="34"/>
      <c r="F38" s="31"/>
      <c r="G38" s="34"/>
      <c r="H38" s="32">
        <f t="shared" si="2"/>
      </c>
      <c r="I38" s="32">
        <f t="shared" si="3"/>
      </c>
      <c r="J38" s="129"/>
      <c r="K38" s="147"/>
      <c r="L38" s="142"/>
      <c r="M38" s="140"/>
    </row>
    <row r="39" spans="1:13" ht="18.75" customHeight="1">
      <c r="A39" s="93">
        <v>20</v>
      </c>
      <c r="B39" s="149"/>
      <c r="C39" s="33"/>
      <c r="D39" s="31"/>
      <c r="E39" s="34"/>
      <c r="F39" s="31"/>
      <c r="G39" s="34"/>
      <c r="H39" s="32">
        <f t="shared" si="2"/>
      </c>
      <c r="I39" s="32">
        <f t="shared" si="3"/>
      </c>
      <c r="J39" s="129"/>
      <c r="K39" s="147"/>
      <c r="L39" s="142"/>
      <c r="M39" s="139"/>
    </row>
    <row r="40" spans="1:13" ht="18.75" customHeight="1">
      <c r="A40" s="94">
        <v>21</v>
      </c>
      <c r="B40" s="149"/>
      <c r="C40" s="33"/>
      <c r="D40" s="31"/>
      <c r="E40" s="34"/>
      <c r="F40" s="31"/>
      <c r="G40" s="34"/>
      <c r="H40" s="32">
        <f t="shared" si="2"/>
      </c>
      <c r="I40" s="32">
        <f t="shared" si="3"/>
      </c>
      <c r="J40" s="129"/>
      <c r="K40" s="147"/>
      <c r="L40" s="142"/>
      <c r="M40" s="139"/>
    </row>
    <row r="41" spans="1:13" ht="18.75" customHeight="1">
      <c r="A41" s="93">
        <v>22</v>
      </c>
      <c r="B41" s="149"/>
      <c r="C41" s="33"/>
      <c r="D41" s="31"/>
      <c r="E41" s="34"/>
      <c r="F41" s="31"/>
      <c r="G41" s="34"/>
      <c r="H41" s="32">
        <f t="shared" si="2"/>
      </c>
      <c r="I41" s="32">
        <f t="shared" si="3"/>
      </c>
      <c r="J41" s="129"/>
      <c r="K41" s="147"/>
      <c r="L41" s="142"/>
      <c r="M41" s="139"/>
    </row>
    <row r="42" spans="1:255" s="84" customFormat="1" ht="18.75" customHeight="1">
      <c r="A42" s="94">
        <v>23</v>
      </c>
      <c r="B42" s="149"/>
      <c r="C42" s="33"/>
      <c r="D42" s="31"/>
      <c r="E42" s="34"/>
      <c r="F42" s="31"/>
      <c r="G42" s="34"/>
      <c r="H42" s="32">
        <f t="shared" si="2"/>
      </c>
      <c r="I42" s="32">
        <f t="shared" si="3"/>
      </c>
      <c r="J42" s="129"/>
      <c r="K42" s="147"/>
      <c r="L42" s="150"/>
      <c r="M42" s="151"/>
      <c r="N42" s="154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  <c r="CM42" s="150"/>
      <c r="CN42" s="150"/>
      <c r="CO42" s="150"/>
      <c r="CP42" s="150"/>
      <c r="CQ42" s="150"/>
      <c r="CR42" s="150"/>
      <c r="CS42" s="150"/>
      <c r="CT42" s="150"/>
      <c r="CU42" s="150"/>
      <c r="CV42" s="150"/>
      <c r="CW42" s="150"/>
      <c r="CX42" s="150"/>
      <c r="CY42" s="150"/>
      <c r="CZ42" s="150"/>
      <c r="DA42" s="150"/>
      <c r="DB42" s="150"/>
      <c r="DC42" s="150"/>
      <c r="DD42" s="150"/>
      <c r="DE42" s="150"/>
      <c r="DF42" s="150"/>
      <c r="DG42" s="150"/>
      <c r="DH42" s="150"/>
      <c r="DI42" s="150"/>
      <c r="DJ42" s="150"/>
      <c r="DK42" s="150"/>
      <c r="DL42" s="150"/>
      <c r="DM42" s="150"/>
      <c r="DN42" s="150"/>
      <c r="DO42" s="150"/>
      <c r="DP42" s="150"/>
      <c r="DQ42" s="150"/>
      <c r="DR42" s="150"/>
      <c r="DS42" s="150"/>
      <c r="DT42" s="150"/>
      <c r="DU42" s="150"/>
      <c r="DV42" s="150"/>
      <c r="DW42" s="150"/>
      <c r="DX42" s="150"/>
      <c r="DY42" s="150"/>
      <c r="DZ42" s="150"/>
      <c r="EA42" s="150"/>
      <c r="EB42" s="150"/>
      <c r="EC42" s="150"/>
      <c r="ED42" s="150"/>
      <c r="EE42" s="150"/>
      <c r="EF42" s="150"/>
      <c r="EG42" s="150"/>
      <c r="EH42" s="150"/>
      <c r="EI42" s="150"/>
      <c r="EJ42" s="150"/>
      <c r="EK42" s="150"/>
      <c r="EL42" s="150"/>
      <c r="EM42" s="150"/>
      <c r="EN42" s="150"/>
      <c r="EO42" s="150"/>
      <c r="EP42" s="150"/>
      <c r="EQ42" s="150"/>
      <c r="ER42" s="150"/>
      <c r="ES42" s="150"/>
      <c r="ET42" s="150"/>
      <c r="EU42" s="150"/>
      <c r="EV42" s="150"/>
      <c r="EW42" s="150"/>
      <c r="EX42" s="150"/>
      <c r="EY42" s="150"/>
      <c r="EZ42" s="150"/>
      <c r="FA42" s="150"/>
      <c r="FB42" s="150"/>
      <c r="FC42" s="150"/>
      <c r="FD42" s="150"/>
      <c r="FE42" s="150"/>
      <c r="FF42" s="150"/>
      <c r="FG42" s="150"/>
      <c r="FH42" s="150"/>
      <c r="FI42" s="150"/>
      <c r="FJ42" s="150"/>
      <c r="FK42" s="150"/>
      <c r="FL42" s="150"/>
      <c r="FM42" s="150"/>
      <c r="FN42" s="150"/>
      <c r="FO42" s="150"/>
      <c r="FP42" s="150"/>
      <c r="FQ42" s="150"/>
      <c r="FR42" s="150"/>
      <c r="FS42" s="150"/>
      <c r="FT42" s="150"/>
      <c r="FU42" s="150"/>
      <c r="FV42" s="150"/>
      <c r="FW42" s="150"/>
      <c r="FX42" s="150"/>
      <c r="FY42" s="150"/>
      <c r="FZ42" s="150"/>
      <c r="GA42" s="150"/>
      <c r="GB42" s="150"/>
      <c r="GC42" s="150"/>
      <c r="GD42" s="150"/>
      <c r="GE42" s="150"/>
      <c r="GF42" s="150"/>
      <c r="GG42" s="150"/>
      <c r="GH42" s="150"/>
      <c r="GI42" s="150"/>
      <c r="GJ42" s="150"/>
      <c r="GK42" s="150"/>
      <c r="GL42" s="150"/>
      <c r="GM42" s="150"/>
      <c r="GN42" s="150"/>
      <c r="GO42" s="150"/>
      <c r="GP42" s="150"/>
      <c r="GQ42" s="150"/>
      <c r="GR42" s="150"/>
      <c r="GS42" s="150"/>
      <c r="GT42" s="150"/>
      <c r="GU42" s="150"/>
      <c r="GV42" s="150"/>
      <c r="GW42" s="150"/>
      <c r="GX42" s="150"/>
      <c r="GY42" s="150"/>
      <c r="GZ42" s="150"/>
      <c r="HA42" s="150"/>
      <c r="HB42" s="150"/>
      <c r="HC42" s="150"/>
      <c r="HD42" s="150"/>
      <c r="HE42" s="150"/>
      <c r="HF42" s="150"/>
      <c r="HG42" s="150"/>
      <c r="HH42" s="150"/>
      <c r="HI42" s="150"/>
      <c r="HJ42" s="150"/>
      <c r="HK42" s="150"/>
      <c r="HL42" s="150"/>
      <c r="HM42" s="150"/>
      <c r="HN42" s="150"/>
      <c r="HO42" s="150"/>
      <c r="HP42" s="150"/>
      <c r="HQ42" s="150"/>
      <c r="HR42" s="150"/>
      <c r="HS42" s="150"/>
      <c r="HT42" s="150"/>
      <c r="HU42" s="150"/>
      <c r="HV42" s="150"/>
      <c r="HW42" s="150"/>
      <c r="HX42" s="150"/>
      <c r="HY42" s="150"/>
      <c r="HZ42" s="150"/>
      <c r="IA42" s="150"/>
      <c r="IB42" s="150"/>
      <c r="IC42" s="150"/>
      <c r="ID42" s="150"/>
      <c r="IE42" s="150"/>
      <c r="IF42" s="150"/>
      <c r="IG42" s="150"/>
      <c r="IH42" s="150"/>
      <c r="II42" s="150"/>
      <c r="IJ42" s="150"/>
      <c r="IK42" s="150"/>
      <c r="IL42" s="150"/>
      <c r="IM42" s="150"/>
      <c r="IN42" s="150"/>
      <c r="IO42" s="150"/>
      <c r="IP42" s="150"/>
      <c r="IQ42" s="150"/>
      <c r="IR42" s="150"/>
      <c r="IS42" s="150"/>
      <c r="IT42" s="150"/>
      <c r="IU42" s="150"/>
    </row>
    <row r="43" spans="1:13" ht="18.75" customHeight="1">
      <c r="A43" s="93">
        <v>24</v>
      </c>
      <c r="B43" s="149"/>
      <c r="C43" s="33"/>
      <c r="D43" s="34"/>
      <c r="E43" s="34"/>
      <c r="F43" s="34"/>
      <c r="G43" s="34"/>
      <c r="H43" s="32">
        <f t="shared" si="2"/>
      </c>
      <c r="I43" s="32">
        <f t="shared" si="3"/>
      </c>
      <c r="J43" s="129"/>
      <c r="K43" s="147"/>
      <c r="L43" s="142"/>
      <c r="M43" s="139"/>
    </row>
    <row r="44" spans="1:13" ht="18.75" customHeight="1">
      <c r="A44" s="94">
        <v>25</v>
      </c>
      <c r="B44" s="149"/>
      <c r="C44" s="33"/>
      <c r="D44" s="34"/>
      <c r="E44" s="34"/>
      <c r="F44" s="34"/>
      <c r="G44" s="34"/>
      <c r="H44" s="32">
        <f t="shared" si="2"/>
      </c>
      <c r="I44" s="32">
        <f t="shared" si="3"/>
      </c>
      <c r="J44" s="129"/>
      <c r="K44" s="147"/>
      <c r="L44" s="142"/>
      <c r="M44" s="139"/>
    </row>
    <row r="45" spans="1:13" ht="18.75" customHeight="1">
      <c r="A45" s="93">
        <v>26</v>
      </c>
      <c r="B45" s="149"/>
      <c r="C45" s="33"/>
      <c r="D45" s="34"/>
      <c r="E45" s="34"/>
      <c r="F45" s="34"/>
      <c r="G45" s="34"/>
      <c r="H45" s="32">
        <f t="shared" si="2"/>
      </c>
      <c r="I45" s="32">
        <f t="shared" si="3"/>
      </c>
      <c r="J45" s="129"/>
      <c r="K45" s="147"/>
      <c r="L45" s="142"/>
      <c r="M45" s="139"/>
    </row>
    <row r="46" spans="1:13" ht="18.75" customHeight="1">
      <c r="A46" s="94">
        <v>27</v>
      </c>
      <c r="B46" s="149"/>
      <c r="C46" s="33"/>
      <c r="D46" s="34"/>
      <c r="E46" s="34"/>
      <c r="F46" s="34"/>
      <c r="G46" s="34"/>
      <c r="H46" s="32">
        <f t="shared" si="2"/>
      </c>
      <c r="I46" s="32">
        <f t="shared" si="3"/>
      </c>
      <c r="J46" s="129"/>
      <c r="K46" s="147"/>
      <c r="L46" s="142"/>
      <c r="M46" s="139"/>
    </row>
    <row r="47" spans="1:13" ht="18.75" customHeight="1">
      <c r="A47" s="93">
        <v>28</v>
      </c>
      <c r="B47" s="149"/>
      <c r="C47" s="33"/>
      <c r="D47" s="34"/>
      <c r="E47" s="34"/>
      <c r="F47" s="34"/>
      <c r="G47" s="34"/>
      <c r="H47" s="32">
        <f t="shared" si="2"/>
      </c>
      <c r="I47" s="32">
        <f t="shared" si="3"/>
      </c>
      <c r="J47" s="129"/>
      <c r="K47" s="147"/>
      <c r="M47" s="138"/>
    </row>
    <row r="48" spans="1:13" ht="18.75" customHeight="1">
      <c r="A48" s="94">
        <v>29</v>
      </c>
      <c r="B48" s="149"/>
      <c r="C48" s="33"/>
      <c r="D48" s="34"/>
      <c r="E48" s="34"/>
      <c r="F48" s="34"/>
      <c r="G48" s="34"/>
      <c r="H48" s="32">
        <f t="shared" si="2"/>
      </c>
      <c r="I48" s="32">
        <f t="shared" si="3"/>
      </c>
      <c r="J48" s="129"/>
      <c r="K48" s="147"/>
      <c r="M48" s="139"/>
    </row>
    <row r="49" spans="1:13" ht="18.75" customHeight="1">
      <c r="A49" s="93">
        <v>30</v>
      </c>
      <c r="B49" s="149"/>
      <c r="C49" s="33"/>
      <c r="D49" s="34"/>
      <c r="E49" s="34"/>
      <c r="F49" s="34"/>
      <c r="G49" s="34"/>
      <c r="H49" s="32">
        <f t="shared" si="2"/>
      </c>
      <c r="I49" s="32">
        <f t="shared" si="3"/>
      </c>
      <c r="J49" s="129"/>
      <c r="K49" s="147"/>
      <c r="M49" s="139"/>
    </row>
    <row r="50" spans="1:13" ht="18.75" customHeight="1">
      <c r="A50" s="94">
        <v>31</v>
      </c>
      <c r="B50" s="149"/>
      <c r="C50" s="33"/>
      <c r="D50" s="34"/>
      <c r="E50" s="34"/>
      <c r="F50" s="34"/>
      <c r="G50" s="34"/>
      <c r="H50" s="32">
        <f t="shared" si="2"/>
      </c>
      <c r="I50" s="32">
        <f t="shared" si="3"/>
      </c>
      <c r="J50" s="129"/>
      <c r="K50" s="147"/>
      <c r="M50" s="139"/>
    </row>
    <row r="51" spans="1:13" ht="18.75" customHeight="1">
      <c r="A51" s="93">
        <v>32</v>
      </c>
      <c r="B51" s="149"/>
      <c r="C51" s="33"/>
      <c r="D51" s="34"/>
      <c r="E51" s="34"/>
      <c r="F51" s="34"/>
      <c r="G51" s="34"/>
      <c r="H51" s="32">
        <f t="shared" si="2"/>
      </c>
      <c r="I51" s="32">
        <f t="shared" si="3"/>
      </c>
      <c r="J51" s="129"/>
      <c r="K51" s="147"/>
      <c r="M51" s="139"/>
    </row>
    <row r="52" spans="1:13" ht="18.75" customHeight="1">
      <c r="A52" s="94">
        <v>33</v>
      </c>
      <c r="B52" s="149"/>
      <c r="C52" s="33"/>
      <c r="D52" s="34"/>
      <c r="E52" s="34"/>
      <c r="F52" s="34"/>
      <c r="G52" s="34"/>
      <c r="H52" s="32">
        <f t="shared" si="2"/>
      </c>
      <c r="I52" s="32">
        <f t="shared" si="3"/>
      </c>
      <c r="J52" s="129"/>
      <c r="K52" s="147"/>
      <c r="M52" s="139"/>
    </row>
    <row r="53" spans="1:13" ht="18.75" customHeight="1">
      <c r="A53" s="93">
        <v>34</v>
      </c>
      <c r="B53" s="149"/>
      <c r="C53" s="33"/>
      <c r="D53" s="34"/>
      <c r="E53" s="34"/>
      <c r="F53" s="34"/>
      <c r="G53" s="34"/>
      <c r="H53" s="32">
        <f t="shared" si="2"/>
      </c>
      <c r="I53" s="32">
        <f t="shared" si="3"/>
      </c>
      <c r="J53" s="129"/>
      <c r="K53" s="147"/>
      <c r="M53" s="139"/>
    </row>
    <row r="54" spans="1:13" ht="18.75" customHeight="1">
      <c r="A54" s="94">
        <v>35</v>
      </c>
      <c r="B54" s="149"/>
      <c r="C54" s="33"/>
      <c r="D54" s="34"/>
      <c r="E54" s="34"/>
      <c r="F54" s="34"/>
      <c r="G54" s="34"/>
      <c r="H54" s="32">
        <f t="shared" si="2"/>
      </c>
      <c r="I54" s="32">
        <f t="shared" si="3"/>
      </c>
      <c r="J54" s="129"/>
      <c r="K54" s="147"/>
      <c r="M54" s="139"/>
    </row>
    <row r="55" spans="1:13" ht="18.75" customHeight="1">
      <c r="A55" s="93">
        <v>36</v>
      </c>
      <c r="B55" s="149"/>
      <c r="C55" s="33"/>
      <c r="D55" s="34"/>
      <c r="E55" s="34"/>
      <c r="F55" s="34"/>
      <c r="G55" s="34"/>
      <c r="H55" s="32">
        <f t="shared" si="2"/>
      </c>
      <c r="I55" s="32">
        <f t="shared" si="3"/>
      </c>
      <c r="J55" s="129"/>
      <c r="K55" s="147"/>
      <c r="M55" s="139"/>
    </row>
    <row r="56" spans="1:13" ht="18.75" customHeight="1">
      <c r="A56" s="94">
        <v>37</v>
      </c>
      <c r="B56" s="149"/>
      <c r="C56" s="33"/>
      <c r="D56" s="34"/>
      <c r="E56" s="34"/>
      <c r="F56" s="34"/>
      <c r="G56" s="34"/>
      <c r="H56" s="32">
        <f t="shared" si="2"/>
      </c>
      <c r="I56" s="32">
        <f t="shared" si="3"/>
      </c>
      <c r="J56" s="129"/>
      <c r="K56" s="147"/>
      <c r="M56" s="139"/>
    </row>
    <row r="57" spans="1:13" ht="18.75" customHeight="1">
      <c r="A57" s="93">
        <v>38</v>
      </c>
      <c r="B57" s="149"/>
      <c r="C57" s="33"/>
      <c r="D57" s="34"/>
      <c r="E57" s="34"/>
      <c r="F57" s="34"/>
      <c r="G57" s="34"/>
      <c r="H57" s="32">
        <f t="shared" si="2"/>
      </c>
      <c r="I57" s="32">
        <f t="shared" si="3"/>
      </c>
      <c r="J57" s="129"/>
      <c r="K57" s="147"/>
      <c r="M57" s="139"/>
    </row>
    <row r="58" spans="1:13" ht="18.75" customHeight="1">
      <c r="A58" s="94">
        <v>39</v>
      </c>
      <c r="B58" s="149"/>
      <c r="C58" s="33"/>
      <c r="D58" s="34"/>
      <c r="E58" s="34"/>
      <c r="F58" s="34"/>
      <c r="G58" s="34"/>
      <c r="H58" s="32">
        <f t="shared" si="2"/>
      </c>
      <c r="I58" s="32">
        <f t="shared" si="3"/>
      </c>
      <c r="J58" s="129"/>
      <c r="K58" s="147"/>
      <c r="M58" s="139"/>
    </row>
    <row r="59" spans="1:13" ht="18.75" customHeight="1">
      <c r="A59" s="93">
        <v>40</v>
      </c>
      <c r="B59" s="149"/>
      <c r="C59" s="33"/>
      <c r="D59" s="34"/>
      <c r="E59" s="34"/>
      <c r="F59" s="34"/>
      <c r="G59" s="34"/>
      <c r="H59" s="32">
        <f t="shared" si="2"/>
      </c>
      <c r="I59" s="32">
        <f t="shared" si="3"/>
      </c>
      <c r="J59" s="129"/>
      <c r="K59" s="147"/>
      <c r="M59" s="139"/>
    </row>
    <row r="60" spans="1:13" ht="18.75" customHeight="1">
      <c r="A60" s="94">
        <v>41</v>
      </c>
      <c r="B60" s="149"/>
      <c r="C60" s="33" t="s">
        <v>100</v>
      </c>
      <c r="D60" s="34"/>
      <c r="E60" s="34"/>
      <c r="F60" s="34"/>
      <c r="G60" s="34"/>
      <c r="H60" s="32">
        <f t="shared" si="2"/>
      </c>
      <c r="I60" s="32">
        <f t="shared" si="3"/>
      </c>
      <c r="J60" s="129"/>
      <c r="K60" s="147"/>
      <c r="M60" s="139"/>
    </row>
    <row r="61" spans="1:13" ht="18.75" customHeight="1">
      <c r="A61" s="93">
        <v>42</v>
      </c>
      <c r="B61" s="149"/>
      <c r="C61" s="33"/>
      <c r="D61" s="34"/>
      <c r="E61" s="34"/>
      <c r="F61" s="34"/>
      <c r="G61" s="34"/>
      <c r="H61" s="32">
        <f t="shared" si="2"/>
      </c>
      <c r="I61" s="32">
        <f t="shared" si="3"/>
      </c>
      <c r="J61" s="129"/>
      <c r="K61" s="147"/>
      <c r="M61" s="139"/>
    </row>
    <row r="62" spans="1:13" ht="21.75" customHeight="1">
      <c r="A62" s="95">
        <v>43</v>
      </c>
      <c r="B62" s="149"/>
      <c r="C62" s="33"/>
      <c r="D62" s="34"/>
      <c r="E62" s="34"/>
      <c r="F62" s="34"/>
      <c r="G62" s="34"/>
      <c r="H62" s="35">
        <f t="shared" si="2"/>
      </c>
      <c r="I62" s="35">
        <f t="shared" si="3"/>
      </c>
      <c r="J62" s="129"/>
      <c r="K62" s="147"/>
      <c r="M62" s="138"/>
    </row>
    <row r="63" spans="1:13" ht="21.75" customHeight="1">
      <c r="A63" s="93">
        <v>44</v>
      </c>
      <c r="B63" s="149"/>
      <c r="C63" s="33"/>
      <c r="D63" s="31"/>
      <c r="E63" s="31"/>
      <c r="F63" s="31"/>
      <c r="G63" s="31"/>
      <c r="H63" s="35">
        <f t="shared" si="2"/>
      </c>
      <c r="I63" s="35">
        <f t="shared" si="3"/>
      </c>
      <c r="J63" s="129"/>
      <c r="K63" s="147"/>
      <c r="M63" s="139"/>
    </row>
    <row r="64" spans="1:13" ht="21.75" customHeight="1">
      <c r="A64" s="95">
        <v>45</v>
      </c>
      <c r="B64" s="149"/>
      <c r="C64" s="33"/>
      <c r="D64" s="34"/>
      <c r="E64" s="34"/>
      <c r="F64" s="34"/>
      <c r="G64" s="34"/>
      <c r="H64" s="35">
        <f t="shared" si="2"/>
      </c>
      <c r="I64" s="35">
        <f t="shared" si="3"/>
      </c>
      <c r="J64" s="129"/>
      <c r="K64" s="147"/>
      <c r="M64" s="139"/>
    </row>
    <row r="65" spans="1:13" ht="21.75" customHeight="1">
      <c r="A65" s="93">
        <v>46</v>
      </c>
      <c r="B65" s="149"/>
      <c r="C65" s="33"/>
      <c r="D65" s="34"/>
      <c r="E65" s="34"/>
      <c r="F65" s="34"/>
      <c r="G65" s="34"/>
      <c r="H65" s="35">
        <f t="shared" si="2"/>
      </c>
      <c r="I65" s="35">
        <f t="shared" si="3"/>
      </c>
      <c r="J65" s="129"/>
      <c r="K65" s="147"/>
      <c r="M65" s="139"/>
    </row>
    <row r="66" spans="1:13" ht="21.75" customHeight="1">
      <c r="A66" s="95">
        <v>47</v>
      </c>
      <c r="B66" s="149"/>
      <c r="C66" s="33"/>
      <c r="D66" s="34"/>
      <c r="E66" s="34"/>
      <c r="F66" s="34"/>
      <c r="G66" s="34"/>
      <c r="H66" s="35">
        <f t="shared" si="2"/>
      </c>
      <c r="I66" s="35">
        <f t="shared" si="3"/>
      </c>
      <c r="J66" s="129"/>
      <c r="K66" s="147"/>
      <c r="M66" s="139"/>
    </row>
    <row r="67" spans="1:13" ht="21.75" customHeight="1">
      <c r="A67" s="93">
        <v>48</v>
      </c>
      <c r="B67" s="149"/>
      <c r="C67" s="33"/>
      <c r="D67" s="34"/>
      <c r="E67" s="34"/>
      <c r="F67" s="34"/>
      <c r="G67" s="34"/>
      <c r="H67" s="35">
        <f t="shared" si="2"/>
      </c>
      <c r="I67" s="35">
        <f t="shared" si="3"/>
      </c>
      <c r="J67" s="129"/>
      <c r="K67" s="147"/>
      <c r="M67" s="139"/>
    </row>
    <row r="68" spans="1:13" ht="21.75" customHeight="1">
      <c r="A68" s="95">
        <v>49</v>
      </c>
      <c r="B68" s="149"/>
      <c r="C68" s="33"/>
      <c r="D68" s="34"/>
      <c r="E68" s="34"/>
      <c r="F68" s="34"/>
      <c r="G68" s="34"/>
      <c r="H68" s="35">
        <f t="shared" si="2"/>
      </c>
      <c r="I68" s="35">
        <f t="shared" si="3"/>
      </c>
      <c r="J68" s="129"/>
      <c r="K68" s="147"/>
      <c r="M68" s="139"/>
    </row>
    <row r="69" spans="1:13" ht="21.75" customHeight="1">
      <c r="A69" s="93">
        <v>50</v>
      </c>
      <c r="B69" s="149"/>
      <c r="C69" s="33"/>
      <c r="D69" s="34"/>
      <c r="E69" s="34"/>
      <c r="F69" s="34"/>
      <c r="G69" s="34"/>
      <c r="H69" s="35">
        <f t="shared" si="2"/>
      </c>
      <c r="I69" s="35">
        <f t="shared" si="3"/>
      </c>
      <c r="J69" s="129"/>
      <c r="K69" s="147"/>
      <c r="M69" s="139"/>
    </row>
    <row r="70" spans="1:13" ht="21.75" customHeight="1">
      <c r="A70" s="95">
        <v>51</v>
      </c>
      <c r="B70" s="149"/>
      <c r="C70" s="33"/>
      <c r="D70" s="34"/>
      <c r="E70" s="34"/>
      <c r="F70" s="34"/>
      <c r="G70" s="34"/>
      <c r="H70" s="35">
        <f t="shared" si="2"/>
      </c>
      <c r="I70" s="35">
        <f t="shared" si="3"/>
      </c>
      <c r="J70" s="129"/>
      <c r="K70" s="147"/>
      <c r="M70" s="139"/>
    </row>
    <row r="71" spans="1:13" ht="21.75" customHeight="1">
      <c r="A71" s="93">
        <v>52</v>
      </c>
      <c r="B71" s="149"/>
      <c r="C71" s="33"/>
      <c r="D71" s="34"/>
      <c r="E71" s="34"/>
      <c r="F71" s="34"/>
      <c r="G71" s="34"/>
      <c r="H71" s="35">
        <f t="shared" si="2"/>
      </c>
      <c r="I71" s="35">
        <f t="shared" si="3"/>
      </c>
      <c r="J71" s="129"/>
      <c r="K71" s="147"/>
      <c r="M71" s="139"/>
    </row>
    <row r="72" spans="1:13" ht="21.75" customHeight="1">
      <c r="A72" s="95">
        <v>53</v>
      </c>
      <c r="B72" s="149"/>
      <c r="C72" s="33"/>
      <c r="D72" s="34"/>
      <c r="E72" s="34"/>
      <c r="F72" s="34"/>
      <c r="G72" s="34"/>
      <c r="H72" s="35">
        <f t="shared" si="2"/>
      </c>
      <c r="I72" s="35">
        <f t="shared" si="3"/>
      </c>
      <c r="J72" s="129"/>
      <c r="K72" s="147"/>
      <c r="M72" s="139"/>
    </row>
    <row r="73" spans="1:13" ht="21.75" customHeight="1">
      <c r="A73" s="93">
        <v>54</v>
      </c>
      <c r="B73" s="149"/>
      <c r="C73" s="33"/>
      <c r="D73" s="34"/>
      <c r="E73" s="34"/>
      <c r="F73" s="34"/>
      <c r="G73" s="34"/>
      <c r="H73" s="35">
        <f t="shared" si="2"/>
      </c>
      <c r="I73" s="35">
        <f t="shared" si="3"/>
      </c>
      <c r="J73" s="129"/>
      <c r="K73" s="147"/>
      <c r="M73" s="139"/>
    </row>
    <row r="74" spans="1:13" ht="21.75" customHeight="1">
      <c r="A74" s="95">
        <v>55</v>
      </c>
      <c r="B74" s="149"/>
      <c r="C74" s="33"/>
      <c r="D74" s="34"/>
      <c r="E74" s="34"/>
      <c r="F74" s="34"/>
      <c r="G74" s="34"/>
      <c r="H74" s="35">
        <f t="shared" si="2"/>
      </c>
      <c r="I74" s="35">
        <f t="shared" si="3"/>
      </c>
      <c r="J74" s="129"/>
      <c r="K74" s="147"/>
      <c r="M74" s="139"/>
    </row>
    <row r="75" spans="1:13" ht="21.75" customHeight="1">
      <c r="A75" s="93">
        <v>56</v>
      </c>
      <c r="B75" s="149"/>
      <c r="C75" s="33"/>
      <c r="D75" s="34"/>
      <c r="E75" s="34"/>
      <c r="F75" s="34"/>
      <c r="G75" s="34"/>
      <c r="H75" s="35">
        <f t="shared" si="2"/>
      </c>
      <c r="I75" s="35">
        <f t="shared" si="3"/>
      </c>
      <c r="J75" s="129"/>
      <c r="K75" s="147"/>
      <c r="M75" s="139"/>
    </row>
    <row r="76" spans="1:13" ht="21.75" customHeight="1">
      <c r="A76" s="95">
        <v>57</v>
      </c>
      <c r="B76" s="149"/>
      <c r="C76" s="33"/>
      <c r="D76" s="34"/>
      <c r="E76" s="34"/>
      <c r="F76" s="34"/>
      <c r="G76" s="34"/>
      <c r="H76" s="35">
        <f t="shared" si="2"/>
      </c>
      <c r="I76" s="35">
        <f t="shared" si="3"/>
      </c>
      <c r="J76" s="129"/>
      <c r="K76" s="147"/>
      <c r="M76" s="139"/>
    </row>
    <row r="77" spans="1:13" ht="21.75" customHeight="1">
      <c r="A77" s="93">
        <v>58</v>
      </c>
      <c r="B77" s="149"/>
      <c r="C77" s="33"/>
      <c r="D77" s="34"/>
      <c r="E77" s="34"/>
      <c r="F77" s="34"/>
      <c r="G77" s="34"/>
      <c r="H77" s="35">
        <f t="shared" si="2"/>
      </c>
      <c r="I77" s="35">
        <f t="shared" si="3"/>
      </c>
      <c r="J77" s="129"/>
      <c r="K77" s="147"/>
      <c r="L77" s="142"/>
      <c r="M77" s="139"/>
    </row>
    <row r="78" spans="1:13" ht="21.75" customHeight="1">
      <c r="A78" s="95">
        <v>59</v>
      </c>
      <c r="B78" s="149"/>
      <c r="C78" s="33"/>
      <c r="D78" s="34"/>
      <c r="E78" s="34"/>
      <c r="F78" s="34"/>
      <c r="G78" s="34"/>
      <c r="H78" s="35">
        <f t="shared" si="2"/>
      </c>
      <c r="I78" s="35">
        <f t="shared" si="3"/>
      </c>
      <c r="J78" s="129"/>
      <c r="K78" s="147"/>
      <c r="L78" s="142"/>
      <c r="M78" s="139"/>
    </row>
    <row r="79" spans="1:13" ht="21.75" customHeight="1">
      <c r="A79" s="93">
        <v>60</v>
      </c>
      <c r="B79" s="149"/>
      <c r="C79" s="33"/>
      <c r="D79" s="34"/>
      <c r="E79" s="34"/>
      <c r="F79" s="34"/>
      <c r="G79" s="34"/>
      <c r="H79" s="35">
        <f t="shared" si="2"/>
      </c>
      <c r="I79" s="35">
        <f t="shared" si="3"/>
      </c>
      <c r="J79" s="129"/>
      <c r="K79" s="147"/>
      <c r="L79" s="142"/>
      <c r="M79" s="139"/>
    </row>
    <row r="80" spans="1:13" ht="21.75" customHeight="1">
      <c r="A80" s="95">
        <v>61</v>
      </c>
      <c r="B80" s="149"/>
      <c r="C80" s="33"/>
      <c r="D80" s="34"/>
      <c r="E80" s="34"/>
      <c r="F80" s="34"/>
      <c r="G80" s="34"/>
      <c r="H80" s="35">
        <f t="shared" si="2"/>
      </c>
      <c r="I80" s="35">
        <f t="shared" si="3"/>
      </c>
      <c r="J80" s="129"/>
      <c r="K80" s="147"/>
      <c r="L80" s="142"/>
      <c r="M80" s="139"/>
    </row>
    <row r="81" spans="1:13" ht="21.75" customHeight="1">
      <c r="A81" s="93">
        <v>62</v>
      </c>
      <c r="B81" s="149"/>
      <c r="C81" s="33"/>
      <c r="D81" s="34"/>
      <c r="E81" s="34"/>
      <c r="F81" s="34"/>
      <c r="G81" s="34"/>
      <c r="H81" s="35">
        <f t="shared" si="2"/>
      </c>
      <c r="I81" s="35">
        <f t="shared" si="3"/>
      </c>
      <c r="J81" s="129"/>
      <c r="K81" s="147"/>
      <c r="L81" s="142"/>
      <c r="M81" s="139"/>
    </row>
    <row r="82" spans="1:13" ht="21.75" customHeight="1">
      <c r="A82" s="95">
        <v>63</v>
      </c>
      <c r="B82" s="149"/>
      <c r="C82" s="33"/>
      <c r="D82" s="34"/>
      <c r="E82" s="34"/>
      <c r="F82" s="34"/>
      <c r="G82" s="34"/>
      <c r="H82" s="35">
        <f t="shared" si="2"/>
      </c>
      <c r="I82" s="35">
        <f t="shared" si="3"/>
      </c>
      <c r="J82" s="129"/>
      <c r="K82" s="147"/>
      <c r="L82" s="142"/>
      <c r="M82" s="139"/>
    </row>
    <row r="83" spans="1:13" ht="21.75" customHeight="1">
      <c r="A83" s="93">
        <v>64</v>
      </c>
      <c r="B83" s="149"/>
      <c r="C83" s="33"/>
      <c r="D83" s="34"/>
      <c r="E83" s="34"/>
      <c r="F83" s="34"/>
      <c r="G83" s="34"/>
      <c r="H83" s="35">
        <f t="shared" si="2"/>
      </c>
      <c r="I83" s="35">
        <f t="shared" si="3"/>
      </c>
      <c r="J83" s="129"/>
      <c r="K83" s="147"/>
      <c r="L83" s="142"/>
      <c r="M83" s="139"/>
    </row>
    <row r="84" spans="1:256" ht="21.75" customHeight="1">
      <c r="A84" s="95">
        <v>65</v>
      </c>
      <c r="B84" s="149"/>
      <c r="C84" s="33"/>
      <c r="D84" s="34"/>
      <c r="E84" s="34"/>
      <c r="F84" s="34"/>
      <c r="G84" s="34"/>
      <c r="H84" s="35">
        <f aca="true" t="shared" si="4" ref="H84:H115">IF((D84-E84)+(F84-G84)&gt;0,((D84-E84)+(F84-G84)),"")</f>
      </c>
      <c r="I84" s="35">
        <f aca="true" t="shared" si="5" ref="I84:I115">IF((D84-E84)+(F84-G84)&lt;0,-((D84-E84)+(F84-G84)),"")</f>
      </c>
      <c r="J84" s="129"/>
      <c r="K84" s="147"/>
      <c r="L84" s="142"/>
      <c r="M84" s="139"/>
      <c r="IT84" s="15"/>
      <c r="IU84" s="15"/>
      <c r="IV84" s="15"/>
    </row>
    <row r="85" spans="1:256" s="84" customFormat="1" ht="21.75" customHeight="1">
      <c r="A85" s="93">
        <v>66</v>
      </c>
      <c r="B85" s="149"/>
      <c r="C85" s="33"/>
      <c r="D85" s="34"/>
      <c r="E85" s="34"/>
      <c r="F85" s="34"/>
      <c r="G85" s="34"/>
      <c r="H85" s="35">
        <f t="shared" si="4"/>
      </c>
      <c r="I85" s="35">
        <f t="shared" si="5"/>
      </c>
      <c r="J85" s="129"/>
      <c r="K85" s="147"/>
      <c r="L85" s="150"/>
      <c r="M85" s="151"/>
      <c r="N85" s="154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50"/>
      <c r="BC85" s="150"/>
      <c r="BD85" s="150"/>
      <c r="BE85" s="150"/>
      <c r="BF85" s="150"/>
      <c r="BG85" s="150"/>
      <c r="BH85" s="150"/>
      <c r="BI85" s="150"/>
      <c r="BJ85" s="150"/>
      <c r="BK85" s="150"/>
      <c r="BL85" s="150"/>
      <c r="BM85" s="150"/>
      <c r="BN85" s="150"/>
      <c r="BO85" s="150"/>
      <c r="BP85" s="150"/>
      <c r="BQ85" s="150"/>
      <c r="BR85" s="150"/>
      <c r="BS85" s="150"/>
      <c r="BT85" s="150"/>
      <c r="BU85" s="150"/>
      <c r="BV85" s="150"/>
      <c r="BW85" s="150"/>
      <c r="BX85" s="150"/>
      <c r="BY85" s="150"/>
      <c r="BZ85" s="150"/>
      <c r="CA85" s="150"/>
      <c r="CB85" s="150"/>
      <c r="CC85" s="150"/>
      <c r="CD85" s="150"/>
      <c r="CE85" s="150"/>
      <c r="CF85" s="150"/>
      <c r="CG85" s="150"/>
      <c r="CH85" s="150"/>
      <c r="CI85" s="150"/>
      <c r="CJ85" s="150"/>
      <c r="CK85" s="150"/>
      <c r="CL85" s="150"/>
      <c r="CM85" s="150"/>
      <c r="CN85" s="150"/>
      <c r="CO85" s="150"/>
      <c r="CP85" s="150"/>
      <c r="CQ85" s="150"/>
      <c r="CR85" s="150"/>
      <c r="CS85" s="150"/>
      <c r="CT85" s="150"/>
      <c r="CU85" s="150"/>
      <c r="CV85" s="150"/>
      <c r="CW85" s="150"/>
      <c r="CX85" s="150"/>
      <c r="CY85" s="150"/>
      <c r="CZ85" s="150"/>
      <c r="DA85" s="150"/>
      <c r="DB85" s="150"/>
      <c r="DC85" s="150"/>
      <c r="DD85" s="150"/>
      <c r="DE85" s="150"/>
      <c r="DF85" s="150"/>
      <c r="DG85" s="150"/>
      <c r="DH85" s="150"/>
      <c r="DI85" s="150"/>
      <c r="DJ85" s="150"/>
      <c r="DK85" s="150"/>
      <c r="DL85" s="150"/>
      <c r="DM85" s="150"/>
      <c r="DN85" s="150"/>
      <c r="DO85" s="150"/>
      <c r="DP85" s="150"/>
      <c r="DQ85" s="150"/>
      <c r="DR85" s="150"/>
      <c r="DS85" s="150"/>
      <c r="DT85" s="150"/>
      <c r="DU85" s="150"/>
      <c r="DV85" s="150"/>
      <c r="DW85" s="150"/>
      <c r="DX85" s="150"/>
      <c r="DY85" s="150"/>
      <c r="DZ85" s="150"/>
      <c r="EA85" s="150"/>
      <c r="EB85" s="150"/>
      <c r="EC85" s="150"/>
      <c r="ED85" s="150"/>
      <c r="EE85" s="150"/>
      <c r="EF85" s="150"/>
      <c r="EG85" s="150"/>
      <c r="EH85" s="150"/>
      <c r="EI85" s="150"/>
      <c r="EJ85" s="150"/>
      <c r="EK85" s="150"/>
      <c r="EL85" s="150"/>
      <c r="EM85" s="150"/>
      <c r="EN85" s="150"/>
      <c r="EO85" s="150"/>
      <c r="EP85" s="150"/>
      <c r="EQ85" s="150"/>
      <c r="ER85" s="150"/>
      <c r="ES85" s="150"/>
      <c r="ET85" s="150"/>
      <c r="EU85" s="150"/>
      <c r="EV85" s="150"/>
      <c r="EW85" s="150"/>
      <c r="EX85" s="150"/>
      <c r="EY85" s="150"/>
      <c r="EZ85" s="150"/>
      <c r="FA85" s="150"/>
      <c r="FB85" s="150"/>
      <c r="FC85" s="150"/>
      <c r="FD85" s="150"/>
      <c r="FE85" s="150"/>
      <c r="FF85" s="150"/>
      <c r="FG85" s="150"/>
      <c r="FH85" s="150"/>
      <c r="FI85" s="150"/>
      <c r="FJ85" s="150"/>
      <c r="FK85" s="150"/>
      <c r="FL85" s="150"/>
      <c r="FM85" s="150"/>
      <c r="FN85" s="150"/>
      <c r="FO85" s="150"/>
      <c r="FP85" s="150"/>
      <c r="FQ85" s="150"/>
      <c r="FR85" s="150"/>
      <c r="FS85" s="150"/>
      <c r="FT85" s="150"/>
      <c r="FU85" s="150"/>
      <c r="FV85" s="150"/>
      <c r="FW85" s="150"/>
      <c r="FX85" s="150"/>
      <c r="FY85" s="150"/>
      <c r="FZ85" s="150"/>
      <c r="GA85" s="150"/>
      <c r="GB85" s="150"/>
      <c r="GC85" s="150"/>
      <c r="GD85" s="150"/>
      <c r="GE85" s="150"/>
      <c r="GF85" s="150"/>
      <c r="GG85" s="150"/>
      <c r="GH85" s="150"/>
      <c r="GI85" s="150"/>
      <c r="GJ85" s="150"/>
      <c r="GK85" s="150"/>
      <c r="GL85" s="150"/>
      <c r="GM85" s="150"/>
      <c r="GN85" s="150"/>
      <c r="GO85" s="150"/>
      <c r="GP85" s="150"/>
      <c r="GQ85" s="150"/>
      <c r="GR85" s="150"/>
      <c r="GS85" s="150"/>
      <c r="GT85" s="150"/>
      <c r="GU85" s="150"/>
      <c r="GV85" s="150"/>
      <c r="GW85" s="150"/>
      <c r="GX85" s="150"/>
      <c r="GY85" s="150"/>
      <c r="GZ85" s="150"/>
      <c r="HA85" s="150"/>
      <c r="HB85" s="150"/>
      <c r="HC85" s="150"/>
      <c r="HD85" s="150"/>
      <c r="HE85" s="150"/>
      <c r="HF85" s="150"/>
      <c r="HG85" s="150"/>
      <c r="HH85" s="150"/>
      <c r="HI85" s="150"/>
      <c r="HJ85" s="150"/>
      <c r="HK85" s="150"/>
      <c r="HL85" s="150"/>
      <c r="HM85" s="150"/>
      <c r="HN85" s="150"/>
      <c r="HO85" s="150"/>
      <c r="HP85" s="150"/>
      <c r="HQ85" s="150"/>
      <c r="HR85" s="150"/>
      <c r="HS85" s="150"/>
      <c r="HT85" s="150"/>
      <c r="HU85" s="150"/>
      <c r="HV85" s="150"/>
      <c r="HW85" s="150"/>
      <c r="HX85" s="150"/>
      <c r="HY85" s="150"/>
      <c r="HZ85" s="150"/>
      <c r="IA85" s="150"/>
      <c r="IB85" s="150"/>
      <c r="IC85" s="150"/>
      <c r="ID85" s="150"/>
      <c r="IE85" s="150"/>
      <c r="IF85" s="150"/>
      <c r="IG85" s="150"/>
      <c r="IH85" s="150"/>
      <c r="II85" s="150"/>
      <c r="IJ85" s="150"/>
      <c r="IK85" s="150"/>
      <c r="IL85" s="150"/>
      <c r="IM85" s="150"/>
      <c r="IN85" s="150"/>
      <c r="IO85" s="150"/>
      <c r="IP85" s="150"/>
      <c r="IQ85" s="150"/>
      <c r="IR85" s="150"/>
      <c r="IS85" s="152"/>
      <c r="IT85" s="153"/>
      <c r="IU85" s="153"/>
      <c r="IV85" s="125"/>
    </row>
    <row r="86" spans="1:256" ht="21.75" customHeight="1">
      <c r="A86" s="95">
        <v>67</v>
      </c>
      <c r="B86" s="149"/>
      <c r="C86" s="33"/>
      <c r="D86" s="34"/>
      <c r="E86" s="34"/>
      <c r="F86" s="34"/>
      <c r="G86" s="34"/>
      <c r="H86" s="35">
        <f t="shared" si="4"/>
      </c>
      <c r="I86" s="35">
        <f t="shared" si="5"/>
      </c>
      <c r="J86" s="129"/>
      <c r="K86" s="147"/>
      <c r="L86" s="150"/>
      <c r="M86" s="151"/>
      <c r="IT86" s="15"/>
      <c r="IU86" s="15"/>
      <c r="IV86" s="15"/>
    </row>
    <row r="87" spans="1:13" ht="21.75" customHeight="1">
      <c r="A87" s="93">
        <v>68</v>
      </c>
      <c r="B87" s="149"/>
      <c r="C87" s="33"/>
      <c r="D87" s="34"/>
      <c r="E87" s="34"/>
      <c r="F87" s="34"/>
      <c r="G87" s="34"/>
      <c r="H87" s="35">
        <f t="shared" si="4"/>
      </c>
      <c r="I87" s="35">
        <f t="shared" si="5"/>
      </c>
      <c r="J87" s="129"/>
      <c r="K87" s="147"/>
      <c r="L87" s="150"/>
      <c r="M87" s="151"/>
    </row>
    <row r="88" spans="1:13" ht="21.75" customHeight="1">
      <c r="A88" s="95">
        <v>69</v>
      </c>
      <c r="B88" s="149"/>
      <c r="C88" s="33"/>
      <c r="D88" s="34"/>
      <c r="E88" s="34"/>
      <c r="F88" s="34"/>
      <c r="G88" s="34"/>
      <c r="H88" s="35">
        <f t="shared" si="4"/>
      </c>
      <c r="I88" s="35">
        <f t="shared" si="5"/>
      </c>
      <c r="J88" s="129"/>
      <c r="K88" s="147"/>
      <c r="L88" s="150"/>
      <c r="M88" s="151"/>
    </row>
    <row r="89" spans="1:13" ht="21.75" customHeight="1">
      <c r="A89" s="93">
        <v>70</v>
      </c>
      <c r="B89" s="149"/>
      <c r="C89" s="33"/>
      <c r="D89" s="34"/>
      <c r="E89" s="34"/>
      <c r="F89" s="34"/>
      <c r="G89" s="34"/>
      <c r="H89" s="35">
        <f t="shared" si="4"/>
      </c>
      <c r="I89" s="35">
        <f t="shared" si="5"/>
      </c>
      <c r="J89" s="129"/>
      <c r="K89" s="147"/>
      <c r="L89" s="150"/>
      <c r="M89" s="151"/>
    </row>
    <row r="90" spans="1:13" ht="21.75" customHeight="1">
      <c r="A90" s="95">
        <v>71</v>
      </c>
      <c r="B90" s="149"/>
      <c r="C90" s="33"/>
      <c r="D90" s="34"/>
      <c r="E90" s="34"/>
      <c r="F90" s="34"/>
      <c r="G90" s="34"/>
      <c r="H90" s="35">
        <f t="shared" si="4"/>
      </c>
      <c r="I90" s="35">
        <f t="shared" si="5"/>
      </c>
      <c r="J90" s="129"/>
      <c r="K90" s="147"/>
      <c r="L90" s="150"/>
      <c r="M90" s="151"/>
    </row>
    <row r="91" spans="1:13" ht="21.75" customHeight="1">
      <c r="A91" s="93">
        <v>72</v>
      </c>
      <c r="B91" s="149"/>
      <c r="C91" s="33"/>
      <c r="D91" s="34"/>
      <c r="E91" s="34"/>
      <c r="F91" s="34"/>
      <c r="G91" s="34"/>
      <c r="H91" s="35">
        <f t="shared" si="4"/>
      </c>
      <c r="I91" s="35">
        <f t="shared" si="5"/>
      </c>
      <c r="J91" s="129"/>
      <c r="K91" s="147"/>
      <c r="L91" s="150"/>
      <c r="M91" s="151"/>
    </row>
    <row r="92" spans="1:13" ht="21.75" customHeight="1">
      <c r="A92" s="95">
        <v>73</v>
      </c>
      <c r="B92" s="149"/>
      <c r="C92" s="33"/>
      <c r="D92" s="34"/>
      <c r="E92" s="34"/>
      <c r="F92" s="34"/>
      <c r="G92" s="34"/>
      <c r="H92" s="35">
        <f t="shared" si="4"/>
      </c>
      <c r="I92" s="35">
        <f t="shared" si="5"/>
      </c>
      <c r="J92" s="129"/>
      <c r="K92" s="147"/>
      <c r="L92" s="150"/>
      <c r="M92" s="151"/>
    </row>
    <row r="93" spans="1:13" ht="21.75" customHeight="1">
      <c r="A93" s="93">
        <v>74</v>
      </c>
      <c r="B93" s="149"/>
      <c r="C93" s="33"/>
      <c r="D93" s="34"/>
      <c r="E93" s="34"/>
      <c r="F93" s="34"/>
      <c r="G93" s="34"/>
      <c r="H93" s="35">
        <f t="shared" si="4"/>
      </c>
      <c r="I93" s="35">
        <f t="shared" si="5"/>
      </c>
      <c r="J93" s="129"/>
      <c r="K93" s="147"/>
      <c r="L93" s="150"/>
      <c r="M93" s="151"/>
    </row>
    <row r="94" spans="1:13" ht="21.75" customHeight="1">
      <c r="A94" s="95">
        <v>75</v>
      </c>
      <c r="B94" s="149"/>
      <c r="C94" s="33"/>
      <c r="D94" s="34"/>
      <c r="E94" s="34"/>
      <c r="F94" s="34"/>
      <c r="G94" s="34"/>
      <c r="H94" s="35">
        <f t="shared" si="4"/>
      </c>
      <c r="I94" s="35">
        <f t="shared" si="5"/>
      </c>
      <c r="J94" s="129"/>
      <c r="K94" s="147"/>
      <c r="L94" s="150"/>
      <c r="M94" s="151"/>
    </row>
    <row r="95" spans="1:13" ht="21.75" customHeight="1">
      <c r="A95" s="93">
        <v>76</v>
      </c>
      <c r="B95" s="149"/>
      <c r="C95" s="33"/>
      <c r="D95" s="34"/>
      <c r="E95" s="34"/>
      <c r="F95" s="34"/>
      <c r="G95" s="34"/>
      <c r="H95" s="35">
        <f t="shared" si="4"/>
      </c>
      <c r="I95" s="35">
        <f t="shared" si="5"/>
      </c>
      <c r="J95" s="129"/>
      <c r="K95" s="147"/>
      <c r="L95" s="150"/>
      <c r="M95" s="151"/>
    </row>
    <row r="96" spans="1:13" ht="21.75" customHeight="1">
      <c r="A96" s="95">
        <v>77</v>
      </c>
      <c r="B96" s="149"/>
      <c r="C96" s="33"/>
      <c r="D96" s="34"/>
      <c r="E96" s="34"/>
      <c r="F96" s="34"/>
      <c r="G96" s="34"/>
      <c r="H96" s="35">
        <f t="shared" si="4"/>
      </c>
      <c r="I96" s="35">
        <f t="shared" si="5"/>
      </c>
      <c r="J96" s="129"/>
      <c r="K96" s="147"/>
      <c r="L96" s="150"/>
      <c r="M96" s="151"/>
    </row>
    <row r="97" spans="1:13" ht="21.75" customHeight="1">
      <c r="A97" s="93">
        <v>78</v>
      </c>
      <c r="B97" s="149"/>
      <c r="C97" s="33"/>
      <c r="D97" s="34"/>
      <c r="E97" s="34"/>
      <c r="F97" s="34"/>
      <c r="G97" s="34"/>
      <c r="H97" s="35">
        <f t="shared" si="4"/>
      </c>
      <c r="I97" s="35">
        <f t="shared" si="5"/>
      </c>
      <c r="J97" s="129"/>
      <c r="K97" s="147"/>
      <c r="L97" s="150"/>
      <c r="M97" s="151"/>
    </row>
    <row r="98" spans="1:13" ht="21.75" customHeight="1">
      <c r="A98" s="95">
        <v>79</v>
      </c>
      <c r="B98" s="149"/>
      <c r="C98" s="33"/>
      <c r="D98" s="34"/>
      <c r="E98" s="34"/>
      <c r="F98" s="34"/>
      <c r="G98" s="34"/>
      <c r="H98" s="35">
        <f t="shared" si="4"/>
      </c>
      <c r="I98" s="35">
        <f t="shared" si="5"/>
      </c>
      <c r="J98" s="129"/>
      <c r="K98" s="147"/>
      <c r="L98" s="150"/>
      <c r="M98" s="151"/>
    </row>
    <row r="99" spans="1:13" ht="21.75" customHeight="1">
      <c r="A99" s="93">
        <v>80</v>
      </c>
      <c r="B99" s="149"/>
      <c r="C99" s="33"/>
      <c r="D99" s="34"/>
      <c r="E99" s="34"/>
      <c r="F99" s="34"/>
      <c r="G99" s="34"/>
      <c r="H99" s="35">
        <f t="shared" si="4"/>
      </c>
      <c r="I99" s="35">
        <f t="shared" si="5"/>
      </c>
      <c r="J99" s="129"/>
      <c r="K99" s="147"/>
      <c r="L99" s="150"/>
      <c r="M99" s="151"/>
    </row>
    <row r="100" spans="1:13" ht="21.75" customHeight="1">
      <c r="A100" s="95">
        <v>81</v>
      </c>
      <c r="B100" s="149"/>
      <c r="C100" s="33"/>
      <c r="D100" s="34"/>
      <c r="E100" s="34"/>
      <c r="F100" s="34"/>
      <c r="G100" s="34"/>
      <c r="H100" s="35">
        <f t="shared" si="4"/>
      </c>
      <c r="I100" s="35">
        <f t="shared" si="5"/>
      </c>
      <c r="J100" s="129"/>
      <c r="K100" s="147"/>
      <c r="L100" s="150"/>
      <c r="M100" s="151"/>
    </row>
    <row r="101" spans="1:13" ht="21.75" customHeight="1">
      <c r="A101" s="93">
        <v>82</v>
      </c>
      <c r="B101" s="149"/>
      <c r="C101" s="33"/>
      <c r="D101" s="34"/>
      <c r="E101" s="34"/>
      <c r="F101" s="34"/>
      <c r="G101" s="34"/>
      <c r="H101" s="35">
        <f t="shared" si="4"/>
      </c>
      <c r="I101" s="35">
        <f t="shared" si="5"/>
      </c>
      <c r="J101" s="129"/>
      <c r="K101" s="147"/>
      <c r="L101" s="150"/>
      <c r="M101" s="151"/>
    </row>
    <row r="102" spans="1:13" ht="21.75" customHeight="1">
      <c r="A102" s="95">
        <v>83</v>
      </c>
      <c r="B102" s="149"/>
      <c r="C102" s="33"/>
      <c r="D102" s="34"/>
      <c r="E102" s="34"/>
      <c r="F102" s="34"/>
      <c r="G102" s="34"/>
      <c r="H102" s="35">
        <f t="shared" si="4"/>
      </c>
      <c r="I102" s="35">
        <f t="shared" si="5"/>
      </c>
      <c r="J102" s="129"/>
      <c r="K102" s="147"/>
      <c r="L102" s="150"/>
      <c r="M102" s="151"/>
    </row>
    <row r="103" spans="1:13" ht="21.75" customHeight="1">
      <c r="A103" s="93">
        <v>84</v>
      </c>
      <c r="B103" s="149"/>
      <c r="C103" s="33"/>
      <c r="D103" s="34"/>
      <c r="E103" s="34"/>
      <c r="F103" s="34"/>
      <c r="G103" s="34"/>
      <c r="H103" s="35">
        <f t="shared" si="4"/>
      </c>
      <c r="I103" s="35">
        <f t="shared" si="5"/>
      </c>
      <c r="J103" s="129"/>
      <c r="K103" s="147"/>
      <c r="L103" s="150"/>
      <c r="M103" s="151"/>
    </row>
    <row r="104" spans="1:13" ht="21.75" customHeight="1">
      <c r="A104" s="95">
        <v>85</v>
      </c>
      <c r="B104" s="149"/>
      <c r="C104" s="33"/>
      <c r="D104" s="34"/>
      <c r="E104" s="34"/>
      <c r="F104" s="34"/>
      <c r="G104" s="34"/>
      <c r="H104" s="35">
        <f t="shared" si="4"/>
      </c>
      <c r="I104" s="35">
        <f t="shared" si="5"/>
      </c>
      <c r="J104" s="129"/>
      <c r="K104" s="147"/>
      <c r="L104" s="150"/>
      <c r="M104" s="151"/>
    </row>
    <row r="105" spans="1:13" ht="21.75" customHeight="1">
      <c r="A105" s="93">
        <v>86</v>
      </c>
      <c r="B105" s="149"/>
      <c r="C105" s="33"/>
      <c r="D105" s="34"/>
      <c r="E105" s="34"/>
      <c r="F105" s="34"/>
      <c r="G105" s="34"/>
      <c r="H105" s="35">
        <f t="shared" si="4"/>
      </c>
      <c r="I105" s="35">
        <f t="shared" si="5"/>
      </c>
      <c r="J105" s="129"/>
      <c r="K105" s="147"/>
      <c r="L105" s="150"/>
      <c r="M105" s="151"/>
    </row>
    <row r="106" spans="1:13" ht="21.75" customHeight="1">
      <c r="A106" s="95">
        <v>87</v>
      </c>
      <c r="B106" s="149"/>
      <c r="C106" s="33"/>
      <c r="D106" s="31"/>
      <c r="E106" s="31"/>
      <c r="F106" s="31"/>
      <c r="G106" s="31"/>
      <c r="H106" s="35">
        <f t="shared" si="4"/>
      </c>
      <c r="I106" s="35">
        <f t="shared" si="5"/>
      </c>
      <c r="J106" s="129"/>
      <c r="K106" s="147"/>
      <c r="L106" s="150"/>
      <c r="M106" s="151"/>
    </row>
    <row r="107" spans="1:13" ht="21.75" customHeight="1">
      <c r="A107" s="93">
        <v>88</v>
      </c>
      <c r="B107" s="149"/>
      <c r="C107" s="33"/>
      <c r="D107" s="34"/>
      <c r="E107" s="34"/>
      <c r="F107" s="34"/>
      <c r="G107" s="34"/>
      <c r="H107" s="35">
        <f t="shared" si="4"/>
      </c>
      <c r="I107" s="35">
        <f t="shared" si="5"/>
      </c>
      <c r="J107" s="129"/>
      <c r="K107" s="147"/>
      <c r="L107" s="150"/>
      <c r="M107" s="151"/>
    </row>
    <row r="108" spans="1:13" ht="21.75" customHeight="1">
      <c r="A108" s="95">
        <v>89</v>
      </c>
      <c r="B108" s="149"/>
      <c r="C108" s="33"/>
      <c r="D108" s="34"/>
      <c r="E108" s="34"/>
      <c r="F108" s="34"/>
      <c r="G108" s="34"/>
      <c r="H108" s="35">
        <f t="shared" si="4"/>
      </c>
      <c r="I108" s="35">
        <f t="shared" si="5"/>
      </c>
      <c r="J108" s="129"/>
      <c r="K108" s="147"/>
      <c r="L108" s="150"/>
      <c r="M108" s="151"/>
    </row>
    <row r="109" spans="1:13" ht="21.75" customHeight="1">
      <c r="A109" s="93">
        <v>90</v>
      </c>
      <c r="B109" s="149"/>
      <c r="C109" s="33"/>
      <c r="D109" s="34"/>
      <c r="E109" s="34"/>
      <c r="F109" s="34"/>
      <c r="G109" s="34"/>
      <c r="H109" s="35">
        <f t="shared" si="4"/>
      </c>
      <c r="I109" s="35">
        <f t="shared" si="5"/>
      </c>
      <c r="J109" s="129"/>
      <c r="K109" s="147"/>
      <c r="L109" s="150"/>
      <c r="M109" s="151"/>
    </row>
    <row r="110" spans="1:13" ht="21.75" customHeight="1">
      <c r="A110" s="95">
        <v>91</v>
      </c>
      <c r="B110" s="149"/>
      <c r="C110" s="33"/>
      <c r="D110" s="34"/>
      <c r="E110" s="34"/>
      <c r="F110" s="34"/>
      <c r="G110" s="34"/>
      <c r="H110" s="35">
        <f t="shared" si="4"/>
      </c>
      <c r="I110" s="35">
        <f t="shared" si="5"/>
      </c>
      <c r="J110" s="129"/>
      <c r="K110" s="147"/>
      <c r="L110" s="150"/>
      <c r="M110" s="151"/>
    </row>
    <row r="111" spans="1:13" ht="21.75" customHeight="1">
      <c r="A111" s="93">
        <v>92</v>
      </c>
      <c r="B111" s="149"/>
      <c r="C111" s="33"/>
      <c r="D111" s="34"/>
      <c r="E111" s="34"/>
      <c r="F111" s="34"/>
      <c r="G111" s="34"/>
      <c r="H111" s="35">
        <f t="shared" si="4"/>
      </c>
      <c r="I111" s="35">
        <f t="shared" si="5"/>
      </c>
      <c r="J111" s="129"/>
      <c r="K111" s="147"/>
      <c r="L111" s="150"/>
      <c r="M111" s="151"/>
    </row>
    <row r="112" spans="1:13" ht="21.75" customHeight="1">
      <c r="A112" s="95">
        <v>93</v>
      </c>
      <c r="B112" s="149"/>
      <c r="C112" s="33"/>
      <c r="D112" s="34"/>
      <c r="E112" s="34"/>
      <c r="F112" s="34"/>
      <c r="G112" s="34"/>
      <c r="H112" s="35">
        <f t="shared" si="4"/>
      </c>
      <c r="I112" s="35">
        <f t="shared" si="5"/>
      </c>
      <c r="J112" s="129"/>
      <c r="K112" s="147"/>
      <c r="L112" s="150"/>
      <c r="M112" s="151"/>
    </row>
    <row r="113" spans="1:13" ht="21.75" customHeight="1">
      <c r="A113" s="93">
        <v>94</v>
      </c>
      <c r="B113" s="149"/>
      <c r="C113" s="33"/>
      <c r="D113" s="34"/>
      <c r="E113" s="34"/>
      <c r="F113" s="34"/>
      <c r="G113" s="34"/>
      <c r="H113" s="35">
        <f t="shared" si="4"/>
      </c>
      <c r="I113" s="35">
        <f t="shared" si="5"/>
      </c>
      <c r="J113" s="129"/>
      <c r="K113" s="147"/>
      <c r="L113" s="150"/>
      <c r="M113" s="151"/>
    </row>
    <row r="114" spans="1:13" ht="21.75" customHeight="1">
      <c r="A114" s="95">
        <v>95</v>
      </c>
      <c r="B114" s="149"/>
      <c r="C114" s="33"/>
      <c r="D114" s="34"/>
      <c r="E114" s="34"/>
      <c r="F114" s="34"/>
      <c r="G114" s="34"/>
      <c r="H114" s="35">
        <f t="shared" si="4"/>
      </c>
      <c r="I114" s="35">
        <f t="shared" si="5"/>
      </c>
      <c r="J114" s="129"/>
      <c r="K114" s="147"/>
      <c r="L114" s="150"/>
      <c r="M114" s="151"/>
    </row>
    <row r="115" spans="1:13" ht="21.75" customHeight="1">
      <c r="A115" s="93">
        <v>96</v>
      </c>
      <c r="B115" s="149"/>
      <c r="C115" s="33"/>
      <c r="D115" s="34"/>
      <c r="E115" s="34"/>
      <c r="F115" s="34"/>
      <c r="G115" s="34"/>
      <c r="H115" s="35">
        <f t="shared" si="4"/>
      </c>
      <c r="I115" s="35">
        <f t="shared" si="5"/>
      </c>
      <c r="J115" s="129"/>
      <c r="K115" s="147"/>
      <c r="L115" s="150"/>
      <c r="M115" s="151"/>
    </row>
    <row r="116" spans="1:13" ht="21.75" customHeight="1">
      <c r="A116" s="95">
        <v>97</v>
      </c>
      <c r="B116" s="149"/>
      <c r="C116" s="33"/>
      <c r="D116" s="34"/>
      <c r="E116" s="34"/>
      <c r="F116" s="34"/>
      <c r="G116" s="34"/>
      <c r="H116" s="35">
        <f aca="true" t="shared" si="6" ref="H116:H147">IF((D116-E116)+(F116-G116)&gt;0,((D116-E116)+(F116-G116)),"")</f>
      </c>
      <c r="I116" s="35">
        <f aca="true" t="shared" si="7" ref="I116:I147">IF((D116-E116)+(F116-G116)&lt;0,-((D116-E116)+(F116-G116)),"")</f>
      </c>
      <c r="J116" s="129"/>
      <c r="K116" s="147"/>
      <c r="L116" s="150"/>
      <c r="M116" s="151"/>
    </row>
    <row r="117" spans="1:13" ht="21.75" customHeight="1">
      <c r="A117" s="93">
        <v>98</v>
      </c>
      <c r="B117" s="149"/>
      <c r="C117" s="33"/>
      <c r="D117" s="34"/>
      <c r="E117" s="34"/>
      <c r="F117" s="34"/>
      <c r="G117" s="34"/>
      <c r="H117" s="35">
        <f t="shared" si="6"/>
      </c>
      <c r="I117" s="35">
        <f t="shared" si="7"/>
      </c>
      <c r="J117" s="129"/>
      <c r="K117" s="147"/>
      <c r="L117" s="150"/>
      <c r="M117" s="151"/>
    </row>
    <row r="118" spans="1:13" ht="21.75" customHeight="1">
      <c r="A118" s="95">
        <v>99</v>
      </c>
      <c r="B118" s="149"/>
      <c r="C118" s="33"/>
      <c r="D118" s="34"/>
      <c r="E118" s="34"/>
      <c r="F118" s="34"/>
      <c r="G118" s="34"/>
      <c r="H118" s="35">
        <f t="shared" si="6"/>
      </c>
      <c r="I118" s="35">
        <f t="shared" si="7"/>
      </c>
      <c r="J118" s="129"/>
      <c r="K118" s="147"/>
      <c r="L118" s="150"/>
      <c r="M118" s="151"/>
    </row>
    <row r="119" spans="1:13" ht="21.75" customHeight="1">
      <c r="A119" s="93">
        <v>100</v>
      </c>
      <c r="B119" s="149"/>
      <c r="C119" s="33"/>
      <c r="D119" s="34"/>
      <c r="E119" s="34"/>
      <c r="F119" s="34"/>
      <c r="G119" s="34"/>
      <c r="H119" s="35">
        <f t="shared" si="6"/>
      </c>
      <c r="I119" s="35">
        <f t="shared" si="7"/>
      </c>
      <c r="J119" s="129"/>
      <c r="K119" s="147"/>
      <c r="L119" s="150"/>
      <c r="M119" s="151"/>
    </row>
    <row r="120" spans="1:13" ht="21.75" customHeight="1">
      <c r="A120" s="95">
        <v>101</v>
      </c>
      <c r="B120" s="149"/>
      <c r="C120" s="33"/>
      <c r="D120" s="34"/>
      <c r="E120" s="34"/>
      <c r="F120" s="34"/>
      <c r="G120" s="34"/>
      <c r="H120" s="35">
        <f t="shared" si="6"/>
      </c>
      <c r="I120" s="35">
        <f t="shared" si="7"/>
      </c>
      <c r="J120" s="129"/>
      <c r="K120" s="147"/>
      <c r="L120" s="150"/>
      <c r="M120" s="151"/>
    </row>
    <row r="121" spans="1:13" ht="21.75" customHeight="1">
      <c r="A121" s="93">
        <v>102</v>
      </c>
      <c r="B121" s="149"/>
      <c r="C121" s="33"/>
      <c r="D121" s="34"/>
      <c r="E121" s="34"/>
      <c r="F121" s="34"/>
      <c r="G121" s="34"/>
      <c r="H121" s="35">
        <f t="shared" si="6"/>
      </c>
      <c r="I121" s="35">
        <f t="shared" si="7"/>
      </c>
      <c r="J121" s="129"/>
      <c r="K121" s="147"/>
      <c r="L121" s="150"/>
      <c r="M121" s="151"/>
    </row>
    <row r="122" spans="1:13" ht="21.75" customHeight="1">
      <c r="A122" s="95">
        <v>103</v>
      </c>
      <c r="B122" s="149"/>
      <c r="C122" s="33"/>
      <c r="D122" s="34"/>
      <c r="E122" s="34"/>
      <c r="F122" s="34"/>
      <c r="G122" s="34"/>
      <c r="H122" s="35">
        <f t="shared" si="6"/>
      </c>
      <c r="I122" s="35">
        <f t="shared" si="7"/>
      </c>
      <c r="J122" s="129"/>
      <c r="K122" s="147"/>
      <c r="L122" s="30"/>
      <c r="M122" s="139"/>
    </row>
    <row r="123" spans="1:13" ht="21.75" customHeight="1">
      <c r="A123" s="93">
        <v>104</v>
      </c>
      <c r="B123" s="149"/>
      <c r="C123" s="33"/>
      <c r="D123" s="34"/>
      <c r="E123" s="34"/>
      <c r="F123" s="34"/>
      <c r="G123" s="34"/>
      <c r="H123" s="35">
        <f t="shared" si="6"/>
      </c>
      <c r="I123" s="35">
        <f t="shared" si="7"/>
      </c>
      <c r="J123" s="129"/>
      <c r="K123" s="147"/>
      <c r="L123" s="30"/>
      <c r="M123" s="139"/>
    </row>
    <row r="124" spans="1:13" ht="21.75" customHeight="1">
      <c r="A124" s="95">
        <v>105</v>
      </c>
      <c r="B124" s="149"/>
      <c r="C124" s="33"/>
      <c r="D124" s="34"/>
      <c r="E124" s="34"/>
      <c r="F124" s="34"/>
      <c r="G124" s="34"/>
      <c r="H124" s="35">
        <f t="shared" si="6"/>
      </c>
      <c r="I124" s="35">
        <f t="shared" si="7"/>
      </c>
      <c r="J124" s="129"/>
      <c r="K124" s="147"/>
      <c r="L124" s="30"/>
      <c r="M124" s="139"/>
    </row>
    <row r="125" spans="1:13" ht="21.75" customHeight="1">
      <c r="A125" s="93">
        <v>106</v>
      </c>
      <c r="B125" s="149"/>
      <c r="C125" s="33"/>
      <c r="D125" s="34"/>
      <c r="E125" s="34"/>
      <c r="F125" s="34"/>
      <c r="G125" s="34"/>
      <c r="H125" s="35">
        <f t="shared" si="6"/>
      </c>
      <c r="I125" s="35">
        <f t="shared" si="7"/>
      </c>
      <c r="J125" s="129"/>
      <c r="K125" s="147"/>
      <c r="L125" s="30"/>
      <c r="M125" s="139"/>
    </row>
    <row r="126" spans="1:13" ht="21.75" customHeight="1">
      <c r="A126" s="95">
        <v>107</v>
      </c>
      <c r="B126" s="149"/>
      <c r="C126" s="33"/>
      <c r="D126" s="34"/>
      <c r="E126" s="34"/>
      <c r="F126" s="34"/>
      <c r="G126" s="34"/>
      <c r="H126" s="35">
        <f t="shared" si="6"/>
      </c>
      <c r="I126" s="35">
        <f t="shared" si="7"/>
      </c>
      <c r="J126" s="129"/>
      <c r="K126" s="147"/>
      <c r="L126" s="30"/>
      <c r="M126" s="139"/>
    </row>
    <row r="127" spans="1:256" ht="21.75" customHeight="1">
      <c r="A127" s="93">
        <v>108</v>
      </c>
      <c r="B127" s="149"/>
      <c r="C127" s="33"/>
      <c r="D127" s="34"/>
      <c r="E127" s="34"/>
      <c r="F127" s="34"/>
      <c r="G127" s="34"/>
      <c r="H127" s="35">
        <f t="shared" si="6"/>
      </c>
      <c r="I127" s="35">
        <f t="shared" si="7"/>
      </c>
      <c r="J127" s="129"/>
      <c r="K127" s="147"/>
      <c r="L127" s="30"/>
      <c r="M127" s="139"/>
      <c r="IT127" s="15"/>
      <c r="IU127" s="15"/>
      <c r="IV127" s="15"/>
    </row>
    <row r="128" spans="1:256" s="84" customFormat="1" ht="21.75" customHeight="1">
      <c r="A128" s="95">
        <v>109</v>
      </c>
      <c r="B128" s="149"/>
      <c r="C128" s="33"/>
      <c r="D128" s="34"/>
      <c r="E128" s="34"/>
      <c r="F128" s="34"/>
      <c r="G128" s="34"/>
      <c r="H128" s="35">
        <f t="shared" si="6"/>
      </c>
      <c r="I128" s="35">
        <f t="shared" si="7"/>
      </c>
      <c r="J128" s="129"/>
      <c r="K128" s="147"/>
      <c r="L128" s="30"/>
      <c r="M128" s="139"/>
      <c r="N128" s="154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  <c r="AA128" s="150"/>
      <c r="AB128" s="150"/>
      <c r="AC128" s="150"/>
      <c r="AD128" s="150"/>
      <c r="AE128" s="150"/>
      <c r="AF128" s="150"/>
      <c r="AG128" s="150"/>
      <c r="AH128" s="150"/>
      <c r="AI128" s="150"/>
      <c r="AJ128" s="150"/>
      <c r="AK128" s="150"/>
      <c r="AL128" s="150"/>
      <c r="AM128" s="150"/>
      <c r="AN128" s="150"/>
      <c r="AO128" s="150"/>
      <c r="AP128" s="150"/>
      <c r="AQ128" s="150"/>
      <c r="AR128" s="150"/>
      <c r="AS128" s="150"/>
      <c r="AT128" s="150"/>
      <c r="AU128" s="150"/>
      <c r="AV128" s="150"/>
      <c r="AW128" s="150"/>
      <c r="AX128" s="150"/>
      <c r="AY128" s="150"/>
      <c r="AZ128" s="150"/>
      <c r="BA128" s="150"/>
      <c r="BB128" s="150"/>
      <c r="BC128" s="150"/>
      <c r="BD128" s="150"/>
      <c r="BE128" s="150"/>
      <c r="BF128" s="150"/>
      <c r="BG128" s="150"/>
      <c r="BH128" s="150"/>
      <c r="BI128" s="150"/>
      <c r="BJ128" s="150"/>
      <c r="BK128" s="150"/>
      <c r="BL128" s="150"/>
      <c r="BM128" s="150"/>
      <c r="BN128" s="150"/>
      <c r="BO128" s="150"/>
      <c r="BP128" s="150"/>
      <c r="BQ128" s="150"/>
      <c r="BR128" s="150"/>
      <c r="BS128" s="150"/>
      <c r="BT128" s="150"/>
      <c r="BU128" s="150"/>
      <c r="BV128" s="150"/>
      <c r="BW128" s="150"/>
      <c r="BX128" s="150"/>
      <c r="BY128" s="150"/>
      <c r="BZ128" s="150"/>
      <c r="CA128" s="150"/>
      <c r="CB128" s="150"/>
      <c r="CC128" s="150"/>
      <c r="CD128" s="150"/>
      <c r="CE128" s="150"/>
      <c r="CF128" s="150"/>
      <c r="CG128" s="150"/>
      <c r="CH128" s="150"/>
      <c r="CI128" s="150"/>
      <c r="CJ128" s="150"/>
      <c r="CK128" s="150"/>
      <c r="CL128" s="150"/>
      <c r="CM128" s="150"/>
      <c r="CN128" s="150"/>
      <c r="CO128" s="150"/>
      <c r="CP128" s="150"/>
      <c r="CQ128" s="150"/>
      <c r="CR128" s="150"/>
      <c r="CS128" s="150"/>
      <c r="CT128" s="150"/>
      <c r="CU128" s="150"/>
      <c r="CV128" s="150"/>
      <c r="CW128" s="150"/>
      <c r="CX128" s="150"/>
      <c r="CY128" s="150"/>
      <c r="CZ128" s="150"/>
      <c r="DA128" s="150"/>
      <c r="DB128" s="150"/>
      <c r="DC128" s="150"/>
      <c r="DD128" s="150"/>
      <c r="DE128" s="150"/>
      <c r="DF128" s="150"/>
      <c r="DG128" s="150"/>
      <c r="DH128" s="150"/>
      <c r="DI128" s="150"/>
      <c r="DJ128" s="150"/>
      <c r="DK128" s="150"/>
      <c r="DL128" s="150"/>
      <c r="DM128" s="150"/>
      <c r="DN128" s="150"/>
      <c r="DO128" s="150"/>
      <c r="DP128" s="150"/>
      <c r="DQ128" s="150"/>
      <c r="DR128" s="150"/>
      <c r="DS128" s="150"/>
      <c r="DT128" s="150"/>
      <c r="DU128" s="150"/>
      <c r="DV128" s="150"/>
      <c r="DW128" s="150"/>
      <c r="DX128" s="150"/>
      <c r="DY128" s="150"/>
      <c r="DZ128" s="150"/>
      <c r="EA128" s="150"/>
      <c r="EB128" s="150"/>
      <c r="EC128" s="150"/>
      <c r="ED128" s="150"/>
      <c r="EE128" s="150"/>
      <c r="EF128" s="150"/>
      <c r="EG128" s="150"/>
      <c r="EH128" s="150"/>
      <c r="EI128" s="150"/>
      <c r="EJ128" s="150"/>
      <c r="EK128" s="150"/>
      <c r="EL128" s="150"/>
      <c r="EM128" s="150"/>
      <c r="EN128" s="150"/>
      <c r="EO128" s="150"/>
      <c r="EP128" s="150"/>
      <c r="EQ128" s="150"/>
      <c r="ER128" s="150"/>
      <c r="ES128" s="150"/>
      <c r="ET128" s="150"/>
      <c r="EU128" s="150"/>
      <c r="EV128" s="150"/>
      <c r="EW128" s="150"/>
      <c r="EX128" s="150"/>
      <c r="EY128" s="150"/>
      <c r="EZ128" s="150"/>
      <c r="FA128" s="150"/>
      <c r="FB128" s="150"/>
      <c r="FC128" s="150"/>
      <c r="FD128" s="150"/>
      <c r="FE128" s="150"/>
      <c r="FF128" s="150"/>
      <c r="FG128" s="150"/>
      <c r="FH128" s="150"/>
      <c r="FI128" s="150"/>
      <c r="FJ128" s="150"/>
      <c r="FK128" s="150"/>
      <c r="FL128" s="150"/>
      <c r="FM128" s="150"/>
      <c r="FN128" s="150"/>
      <c r="FO128" s="150"/>
      <c r="FP128" s="150"/>
      <c r="FQ128" s="150"/>
      <c r="FR128" s="150"/>
      <c r="FS128" s="150"/>
      <c r="FT128" s="150"/>
      <c r="FU128" s="150"/>
      <c r="FV128" s="150"/>
      <c r="FW128" s="150"/>
      <c r="FX128" s="150"/>
      <c r="FY128" s="150"/>
      <c r="FZ128" s="150"/>
      <c r="GA128" s="150"/>
      <c r="GB128" s="150"/>
      <c r="GC128" s="150"/>
      <c r="GD128" s="150"/>
      <c r="GE128" s="150"/>
      <c r="GF128" s="150"/>
      <c r="GG128" s="150"/>
      <c r="GH128" s="150"/>
      <c r="GI128" s="150"/>
      <c r="GJ128" s="150"/>
      <c r="GK128" s="150"/>
      <c r="GL128" s="150"/>
      <c r="GM128" s="150"/>
      <c r="GN128" s="150"/>
      <c r="GO128" s="150"/>
      <c r="GP128" s="150"/>
      <c r="GQ128" s="150"/>
      <c r="GR128" s="150"/>
      <c r="GS128" s="150"/>
      <c r="GT128" s="150"/>
      <c r="GU128" s="150"/>
      <c r="GV128" s="150"/>
      <c r="GW128" s="150"/>
      <c r="GX128" s="150"/>
      <c r="GY128" s="150"/>
      <c r="GZ128" s="150"/>
      <c r="HA128" s="150"/>
      <c r="HB128" s="150"/>
      <c r="HC128" s="150"/>
      <c r="HD128" s="150"/>
      <c r="HE128" s="150"/>
      <c r="HF128" s="150"/>
      <c r="HG128" s="150"/>
      <c r="HH128" s="150"/>
      <c r="HI128" s="150"/>
      <c r="HJ128" s="150"/>
      <c r="HK128" s="150"/>
      <c r="HL128" s="150"/>
      <c r="HM128" s="150"/>
      <c r="HN128" s="150"/>
      <c r="HO128" s="150"/>
      <c r="HP128" s="150"/>
      <c r="HQ128" s="150"/>
      <c r="HR128" s="150"/>
      <c r="HS128" s="150"/>
      <c r="HT128" s="150"/>
      <c r="HU128" s="150"/>
      <c r="HV128" s="150"/>
      <c r="HW128" s="150"/>
      <c r="HX128" s="150"/>
      <c r="HY128" s="150"/>
      <c r="HZ128" s="150"/>
      <c r="IA128" s="150"/>
      <c r="IB128" s="150"/>
      <c r="IC128" s="150"/>
      <c r="ID128" s="150"/>
      <c r="IE128" s="150"/>
      <c r="IF128" s="150"/>
      <c r="IG128" s="150"/>
      <c r="IH128" s="150"/>
      <c r="II128" s="150"/>
      <c r="IJ128" s="150"/>
      <c r="IK128" s="150"/>
      <c r="IL128" s="150"/>
      <c r="IM128" s="150"/>
      <c r="IN128" s="150"/>
      <c r="IO128" s="150"/>
      <c r="IP128" s="150"/>
      <c r="IQ128" s="150"/>
      <c r="IR128" s="150"/>
      <c r="IS128" s="152"/>
      <c r="IT128" s="153"/>
      <c r="IU128" s="153"/>
      <c r="IV128" s="125"/>
    </row>
    <row r="129" spans="1:13" ht="21.75" customHeight="1">
      <c r="A129" s="93">
        <v>110</v>
      </c>
      <c r="B129" s="149"/>
      <c r="C129" s="33"/>
      <c r="D129" s="34"/>
      <c r="E129" s="34"/>
      <c r="F129" s="34"/>
      <c r="G129" s="34"/>
      <c r="H129" s="35">
        <f t="shared" si="6"/>
      </c>
      <c r="I129" s="35">
        <f t="shared" si="7"/>
      </c>
      <c r="J129" s="129"/>
      <c r="K129" s="147"/>
      <c r="L129" s="142"/>
      <c r="M129" s="139"/>
    </row>
    <row r="130" spans="1:13" ht="21.75" customHeight="1">
      <c r="A130" s="95">
        <v>111</v>
      </c>
      <c r="B130" s="149"/>
      <c r="C130" s="33"/>
      <c r="D130" s="34"/>
      <c r="E130" s="34"/>
      <c r="F130" s="34"/>
      <c r="G130" s="34"/>
      <c r="H130" s="35">
        <f t="shared" si="6"/>
      </c>
      <c r="I130" s="35">
        <f t="shared" si="7"/>
      </c>
      <c r="J130" s="129"/>
      <c r="K130" s="147"/>
      <c r="L130" s="142"/>
      <c r="M130" s="139"/>
    </row>
    <row r="131" spans="1:13" ht="21.75" customHeight="1">
      <c r="A131" s="93">
        <v>112</v>
      </c>
      <c r="B131" s="149"/>
      <c r="C131" s="33"/>
      <c r="D131" s="34"/>
      <c r="E131" s="34"/>
      <c r="F131" s="34"/>
      <c r="G131" s="34"/>
      <c r="H131" s="35">
        <f t="shared" si="6"/>
      </c>
      <c r="I131" s="35">
        <f t="shared" si="7"/>
      </c>
      <c r="J131" s="129"/>
      <c r="K131" s="147"/>
      <c r="L131" s="142"/>
      <c r="M131" s="139"/>
    </row>
    <row r="132" spans="1:13" ht="21.75" customHeight="1">
      <c r="A132" s="95">
        <v>113</v>
      </c>
      <c r="B132" s="149"/>
      <c r="C132" s="33"/>
      <c r="D132" s="34"/>
      <c r="E132" s="34"/>
      <c r="F132" s="34"/>
      <c r="G132" s="34"/>
      <c r="H132" s="35">
        <f t="shared" si="6"/>
      </c>
      <c r="I132" s="35">
        <f t="shared" si="7"/>
      </c>
      <c r="J132" s="129"/>
      <c r="K132" s="147"/>
      <c r="L132" s="142"/>
      <c r="M132" s="139"/>
    </row>
    <row r="133" spans="1:13" ht="21.75" customHeight="1">
      <c r="A133" s="93">
        <v>114</v>
      </c>
      <c r="B133" s="149"/>
      <c r="C133" s="33"/>
      <c r="D133" s="34"/>
      <c r="E133" s="34"/>
      <c r="F133" s="34"/>
      <c r="G133" s="34"/>
      <c r="H133" s="35">
        <f t="shared" si="6"/>
      </c>
      <c r="I133" s="35">
        <f t="shared" si="7"/>
      </c>
      <c r="J133" s="129"/>
      <c r="K133" s="147"/>
      <c r="L133" s="142"/>
      <c r="M133" s="139"/>
    </row>
    <row r="134" spans="1:13" ht="21.75" customHeight="1">
      <c r="A134" s="95">
        <v>115</v>
      </c>
      <c r="B134" s="149"/>
      <c r="C134" s="33"/>
      <c r="D134" s="34"/>
      <c r="E134" s="34"/>
      <c r="F134" s="34"/>
      <c r="G134" s="34"/>
      <c r="H134" s="35">
        <f t="shared" si="6"/>
      </c>
      <c r="I134" s="35">
        <f t="shared" si="7"/>
      </c>
      <c r="J134" s="129"/>
      <c r="K134" s="147"/>
      <c r="M134" s="138"/>
    </row>
    <row r="135" spans="1:13" ht="21.75" customHeight="1">
      <c r="A135" s="93">
        <v>116</v>
      </c>
      <c r="B135" s="149"/>
      <c r="C135" s="33"/>
      <c r="D135" s="34"/>
      <c r="E135" s="34"/>
      <c r="F135" s="34"/>
      <c r="G135" s="34"/>
      <c r="H135" s="35">
        <f t="shared" si="6"/>
      </c>
      <c r="I135" s="35">
        <f t="shared" si="7"/>
      </c>
      <c r="J135" s="129"/>
      <c r="K135" s="147"/>
      <c r="M135" s="139"/>
    </row>
    <row r="136" spans="1:13" ht="21.75" customHeight="1">
      <c r="A136" s="95">
        <v>117</v>
      </c>
      <c r="B136" s="149"/>
      <c r="C136" s="33"/>
      <c r="D136" s="34"/>
      <c r="E136" s="34"/>
      <c r="F136" s="34"/>
      <c r="G136" s="34"/>
      <c r="H136" s="35">
        <f t="shared" si="6"/>
      </c>
      <c r="I136" s="35">
        <f t="shared" si="7"/>
      </c>
      <c r="J136" s="129"/>
      <c r="K136" s="147"/>
      <c r="M136" s="139"/>
    </row>
    <row r="137" spans="1:13" ht="21.75" customHeight="1">
      <c r="A137" s="93">
        <v>118</v>
      </c>
      <c r="B137" s="149"/>
      <c r="C137" s="33"/>
      <c r="D137" s="34"/>
      <c r="E137" s="34"/>
      <c r="F137" s="34"/>
      <c r="G137" s="34"/>
      <c r="H137" s="35">
        <f t="shared" si="6"/>
      </c>
      <c r="I137" s="35">
        <f t="shared" si="7"/>
      </c>
      <c r="J137" s="129"/>
      <c r="K137" s="147"/>
      <c r="M137" s="139"/>
    </row>
    <row r="138" spans="1:13" ht="21.75" customHeight="1">
      <c r="A138" s="95">
        <v>119</v>
      </c>
      <c r="B138" s="149"/>
      <c r="C138" s="33"/>
      <c r="D138" s="34"/>
      <c r="E138" s="34"/>
      <c r="F138" s="34"/>
      <c r="G138" s="34"/>
      <c r="H138" s="35">
        <f t="shared" si="6"/>
      </c>
      <c r="I138" s="35">
        <f t="shared" si="7"/>
      </c>
      <c r="J138" s="129"/>
      <c r="K138" s="147"/>
      <c r="M138" s="139"/>
    </row>
    <row r="139" spans="1:13" ht="21.75" customHeight="1">
      <c r="A139" s="93">
        <v>120</v>
      </c>
      <c r="B139" s="149"/>
      <c r="C139" s="33"/>
      <c r="D139" s="34"/>
      <c r="E139" s="34"/>
      <c r="F139" s="34"/>
      <c r="G139" s="34"/>
      <c r="H139" s="35">
        <f t="shared" si="6"/>
      </c>
      <c r="I139" s="35">
        <f t="shared" si="7"/>
      </c>
      <c r="J139" s="129"/>
      <c r="K139" s="147"/>
      <c r="M139" s="139"/>
    </row>
    <row r="140" spans="1:13" ht="21.75" customHeight="1">
      <c r="A140" s="95">
        <v>121</v>
      </c>
      <c r="B140" s="149"/>
      <c r="C140" s="33"/>
      <c r="D140" s="34"/>
      <c r="E140" s="34"/>
      <c r="F140" s="34"/>
      <c r="G140" s="34"/>
      <c r="H140" s="35">
        <f t="shared" si="6"/>
      </c>
      <c r="I140" s="35">
        <f t="shared" si="7"/>
      </c>
      <c r="J140" s="129"/>
      <c r="K140" s="147"/>
      <c r="M140" s="139"/>
    </row>
    <row r="141" spans="1:13" ht="21.75" customHeight="1">
      <c r="A141" s="93">
        <v>122</v>
      </c>
      <c r="B141" s="149"/>
      <c r="C141" s="33"/>
      <c r="D141" s="34"/>
      <c r="E141" s="34"/>
      <c r="F141" s="34"/>
      <c r="G141" s="34"/>
      <c r="H141" s="35">
        <f t="shared" si="6"/>
      </c>
      <c r="I141" s="35">
        <f t="shared" si="7"/>
      </c>
      <c r="J141" s="129"/>
      <c r="K141" s="147"/>
      <c r="M141" s="139"/>
    </row>
    <row r="142" spans="1:13" ht="21.75" customHeight="1">
      <c r="A142" s="95">
        <v>123</v>
      </c>
      <c r="B142" s="149"/>
      <c r="C142" s="33"/>
      <c r="D142" s="34"/>
      <c r="E142" s="34"/>
      <c r="F142" s="34"/>
      <c r="G142" s="34"/>
      <c r="H142" s="35">
        <f t="shared" si="6"/>
      </c>
      <c r="I142" s="35">
        <f t="shared" si="7"/>
      </c>
      <c r="J142" s="129"/>
      <c r="K142" s="147"/>
      <c r="M142" s="139"/>
    </row>
    <row r="143" spans="1:13" ht="21.75" customHeight="1">
      <c r="A143" s="93">
        <v>124</v>
      </c>
      <c r="B143" s="149"/>
      <c r="C143" s="33"/>
      <c r="D143" s="34"/>
      <c r="E143" s="34"/>
      <c r="F143" s="34"/>
      <c r="G143" s="34"/>
      <c r="H143" s="35">
        <f t="shared" si="6"/>
      </c>
      <c r="I143" s="35">
        <f t="shared" si="7"/>
      </c>
      <c r="J143" s="129"/>
      <c r="K143" s="147"/>
      <c r="M143" s="139"/>
    </row>
    <row r="144" spans="1:13" ht="21.75" customHeight="1">
      <c r="A144" s="95">
        <v>125</v>
      </c>
      <c r="B144" s="149"/>
      <c r="C144" s="33"/>
      <c r="D144" s="34"/>
      <c r="E144" s="34"/>
      <c r="F144" s="34"/>
      <c r="G144" s="34"/>
      <c r="H144" s="35">
        <f t="shared" si="6"/>
      </c>
      <c r="I144" s="35">
        <f t="shared" si="7"/>
      </c>
      <c r="J144" s="129"/>
      <c r="K144" s="147"/>
      <c r="M144" s="139"/>
    </row>
    <row r="145" spans="1:13" ht="21.75" customHeight="1">
      <c r="A145" s="93">
        <v>126</v>
      </c>
      <c r="B145" s="149"/>
      <c r="C145" s="33"/>
      <c r="D145" s="34"/>
      <c r="E145" s="34"/>
      <c r="F145" s="34"/>
      <c r="G145" s="34"/>
      <c r="H145" s="35">
        <f t="shared" si="6"/>
      </c>
      <c r="I145" s="35">
        <f t="shared" si="7"/>
      </c>
      <c r="J145" s="129"/>
      <c r="K145" s="147"/>
      <c r="M145" s="139"/>
    </row>
    <row r="146" spans="1:13" ht="21.75" customHeight="1">
      <c r="A146" s="95">
        <v>127</v>
      </c>
      <c r="B146" s="149"/>
      <c r="C146" s="33"/>
      <c r="D146" s="34"/>
      <c r="E146" s="34"/>
      <c r="F146" s="34"/>
      <c r="G146" s="34"/>
      <c r="H146" s="35">
        <f t="shared" si="6"/>
      </c>
      <c r="I146" s="35">
        <f t="shared" si="7"/>
      </c>
      <c r="J146" s="129"/>
      <c r="K146" s="147"/>
      <c r="M146" s="138"/>
    </row>
    <row r="147" spans="1:13" ht="21.75" customHeight="1">
      <c r="A147" s="93">
        <v>128</v>
      </c>
      <c r="B147" s="149"/>
      <c r="C147" s="33"/>
      <c r="D147" s="34"/>
      <c r="E147" s="34"/>
      <c r="F147" s="34"/>
      <c r="G147" s="34"/>
      <c r="H147" s="35">
        <f t="shared" si="6"/>
      </c>
      <c r="I147" s="35">
        <f t="shared" si="7"/>
      </c>
      <c r="J147" s="129"/>
      <c r="K147" s="147"/>
      <c r="M147" s="139"/>
    </row>
    <row r="148" spans="1:13" ht="21.75" customHeight="1">
      <c r="A148" s="95">
        <v>129</v>
      </c>
      <c r="B148" s="149"/>
      <c r="C148" s="33"/>
      <c r="D148" s="34"/>
      <c r="E148" s="34"/>
      <c r="F148" s="34"/>
      <c r="G148" s="34"/>
      <c r="H148" s="35">
        <f aca="true" t="shared" si="8" ref="H148:H179">IF((D148-E148)+(F148-G148)&gt;0,((D148-E148)+(F148-G148)),"")</f>
      </c>
      <c r="I148" s="35">
        <f aca="true" t="shared" si="9" ref="I148:I179">IF((D148-E148)+(F148-G148)&lt;0,-((D148-E148)+(F148-G148)),"")</f>
      </c>
      <c r="J148" s="129"/>
      <c r="K148" s="147"/>
      <c r="M148" s="139"/>
    </row>
    <row r="149" spans="1:13" ht="21.75" customHeight="1">
      <c r="A149" s="93">
        <v>130</v>
      </c>
      <c r="B149" s="149"/>
      <c r="C149" s="33"/>
      <c r="D149" s="31"/>
      <c r="E149" s="31"/>
      <c r="F149" s="31"/>
      <c r="G149" s="31"/>
      <c r="H149" s="35">
        <f t="shared" si="8"/>
      </c>
      <c r="I149" s="35">
        <f t="shared" si="9"/>
      </c>
      <c r="J149" s="129"/>
      <c r="K149" s="147"/>
      <c r="M149" s="139"/>
    </row>
    <row r="150" spans="1:13" ht="21.75" customHeight="1">
      <c r="A150" s="95">
        <v>131</v>
      </c>
      <c r="B150" s="149"/>
      <c r="C150" s="33"/>
      <c r="D150" s="34"/>
      <c r="E150" s="34"/>
      <c r="F150" s="34"/>
      <c r="G150" s="34"/>
      <c r="H150" s="35">
        <f t="shared" si="8"/>
      </c>
      <c r="I150" s="35">
        <f t="shared" si="9"/>
      </c>
      <c r="J150" s="129"/>
      <c r="K150" s="147"/>
      <c r="M150" s="139"/>
    </row>
    <row r="151" spans="1:13" ht="21.75" customHeight="1">
      <c r="A151" s="93">
        <v>132</v>
      </c>
      <c r="B151" s="149"/>
      <c r="C151" s="33"/>
      <c r="D151" s="34"/>
      <c r="E151" s="34"/>
      <c r="F151" s="34"/>
      <c r="G151" s="34"/>
      <c r="H151" s="35">
        <f t="shared" si="8"/>
      </c>
      <c r="I151" s="35">
        <f t="shared" si="9"/>
      </c>
      <c r="J151" s="129"/>
      <c r="K151" s="147"/>
      <c r="M151" s="139"/>
    </row>
    <row r="152" spans="1:13" ht="21.75" customHeight="1">
      <c r="A152" s="95">
        <v>133</v>
      </c>
      <c r="B152" s="149"/>
      <c r="C152" s="33"/>
      <c r="D152" s="34"/>
      <c r="E152" s="34"/>
      <c r="F152" s="34"/>
      <c r="G152" s="34"/>
      <c r="H152" s="35">
        <f t="shared" si="8"/>
      </c>
      <c r="I152" s="35">
        <f t="shared" si="9"/>
      </c>
      <c r="J152" s="129"/>
      <c r="K152" s="147"/>
      <c r="M152" s="139"/>
    </row>
    <row r="153" spans="1:13" ht="21.75" customHeight="1">
      <c r="A153" s="93">
        <v>134</v>
      </c>
      <c r="B153" s="149"/>
      <c r="C153" s="33"/>
      <c r="D153" s="34"/>
      <c r="E153" s="34"/>
      <c r="F153" s="34"/>
      <c r="G153" s="34"/>
      <c r="H153" s="35">
        <f t="shared" si="8"/>
      </c>
      <c r="I153" s="35">
        <f t="shared" si="9"/>
      </c>
      <c r="J153" s="129"/>
      <c r="K153" s="147"/>
      <c r="M153" s="139"/>
    </row>
    <row r="154" spans="1:13" ht="21.75" customHeight="1">
      <c r="A154" s="95">
        <v>135</v>
      </c>
      <c r="B154" s="149"/>
      <c r="C154" s="33"/>
      <c r="D154" s="34"/>
      <c r="E154" s="34"/>
      <c r="F154" s="34"/>
      <c r="G154" s="34"/>
      <c r="H154" s="35">
        <f t="shared" si="8"/>
      </c>
      <c r="I154" s="35">
        <f t="shared" si="9"/>
      </c>
      <c r="J154" s="129"/>
      <c r="K154" s="147"/>
      <c r="M154" s="139"/>
    </row>
    <row r="155" spans="1:13" ht="21.75" customHeight="1">
      <c r="A155" s="93">
        <v>136</v>
      </c>
      <c r="B155" s="149"/>
      <c r="C155" s="33"/>
      <c r="D155" s="34"/>
      <c r="E155" s="34"/>
      <c r="F155" s="34"/>
      <c r="G155" s="34"/>
      <c r="H155" s="35">
        <f t="shared" si="8"/>
      </c>
      <c r="I155" s="35">
        <f t="shared" si="9"/>
      </c>
      <c r="J155" s="129"/>
      <c r="K155" s="147"/>
      <c r="M155" s="139"/>
    </row>
    <row r="156" spans="1:13" ht="21.75" customHeight="1">
      <c r="A156" s="95">
        <v>137</v>
      </c>
      <c r="B156" s="149"/>
      <c r="C156" s="33"/>
      <c r="D156" s="34"/>
      <c r="E156" s="34"/>
      <c r="F156" s="34"/>
      <c r="G156" s="34"/>
      <c r="H156" s="35">
        <f t="shared" si="8"/>
      </c>
      <c r="I156" s="35">
        <f t="shared" si="9"/>
      </c>
      <c r="J156" s="129"/>
      <c r="K156" s="147"/>
      <c r="M156" s="139"/>
    </row>
    <row r="157" spans="1:13" ht="18.75" customHeight="1">
      <c r="A157" s="93">
        <v>138</v>
      </c>
      <c r="B157" s="149"/>
      <c r="C157" s="33"/>
      <c r="D157" s="34"/>
      <c r="E157" s="34"/>
      <c r="F157" s="34"/>
      <c r="G157" s="34"/>
      <c r="H157" s="35">
        <f t="shared" si="8"/>
      </c>
      <c r="I157" s="35">
        <f t="shared" si="9"/>
      </c>
      <c r="J157" s="129"/>
      <c r="K157" s="147"/>
      <c r="M157" s="139"/>
    </row>
    <row r="158" spans="1:13" ht="18.75" customHeight="1">
      <c r="A158" s="95">
        <v>139</v>
      </c>
      <c r="B158" s="149"/>
      <c r="C158" s="33"/>
      <c r="D158" s="34"/>
      <c r="E158" s="34"/>
      <c r="F158" s="34"/>
      <c r="G158" s="34"/>
      <c r="H158" s="35">
        <f t="shared" si="8"/>
      </c>
      <c r="I158" s="35">
        <f t="shared" si="9"/>
      </c>
      <c r="J158" s="129"/>
      <c r="K158" s="147"/>
      <c r="M158" s="138"/>
    </row>
    <row r="159" spans="1:13" ht="18.75" customHeight="1">
      <c r="A159" s="93">
        <v>140</v>
      </c>
      <c r="B159" s="149"/>
      <c r="C159" s="33"/>
      <c r="D159" s="34"/>
      <c r="E159" s="34"/>
      <c r="F159" s="34"/>
      <c r="G159" s="34"/>
      <c r="H159" s="35">
        <f t="shared" si="8"/>
      </c>
      <c r="I159" s="35">
        <f t="shared" si="9"/>
      </c>
      <c r="J159" s="129"/>
      <c r="K159" s="147"/>
      <c r="M159" s="139"/>
    </row>
    <row r="160" spans="1:13" ht="18.75" customHeight="1">
      <c r="A160" s="95">
        <v>141</v>
      </c>
      <c r="B160" s="149"/>
      <c r="C160" s="33"/>
      <c r="D160" s="34"/>
      <c r="E160" s="34"/>
      <c r="F160" s="34"/>
      <c r="G160" s="34"/>
      <c r="H160" s="35">
        <f t="shared" si="8"/>
      </c>
      <c r="I160" s="35">
        <f t="shared" si="9"/>
      </c>
      <c r="J160" s="129"/>
      <c r="K160" s="147"/>
      <c r="M160" s="139"/>
    </row>
    <row r="161" spans="1:13" ht="18.75" customHeight="1">
      <c r="A161" s="93">
        <v>142</v>
      </c>
      <c r="B161" s="149"/>
      <c r="C161" s="33"/>
      <c r="D161" s="34"/>
      <c r="E161" s="34"/>
      <c r="F161" s="34"/>
      <c r="G161" s="34"/>
      <c r="H161" s="35">
        <f t="shared" si="8"/>
      </c>
      <c r="I161" s="35">
        <f t="shared" si="9"/>
      </c>
      <c r="J161" s="129"/>
      <c r="K161" s="147"/>
      <c r="M161" s="139"/>
    </row>
    <row r="162" spans="1:13" ht="18.75" customHeight="1">
      <c r="A162" s="95">
        <v>143</v>
      </c>
      <c r="B162" s="149"/>
      <c r="C162" s="33"/>
      <c r="D162" s="34"/>
      <c r="E162" s="34"/>
      <c r="F162" s="34"/>
      <c r="G162" s="34"/>
      <c r="H162" s="35">
        <f t="shared" si="8"/>
      </c>
      <c r="I162" s="35">
        <f t="shared" si="9"/>
      </c>
      <c r="J162" s="129"/>
      <c r="K162" s="147"/>
      <c r="M162" s="139"/>
    </row>
    <row r="163" spans="1:13" ht="18.75" customHeight="1">
      <c r="A163" s="93">
        <v>144</v>
      </c>
      <c r="B163" s="149"/>
      <c r="C163" s="33"/>
      <c r="D163" s="34"/>
      <c r="E163" s="34"/>
      <c r="F163" s="34"/>
      <c r="G163" s="34"/>
      <c r="H163" s="35">
        <f t="shared" si="8"/>
      </c>
      <c r="I163" s="35">
        <f t="shared" si="9"/>
      </c>
      <c r="J163" s="129"/>
      <c r="K163" s="147"/>
      <c r="M163" s="139"/>
    </row>
    <row r="164" spans="1:13" ht="18.75" customHeight="1">
      <c r="A164" s="95">
        <v>145</v>
      </c>
      <c r="B164" s="149"/>
      <c r="C164" s="33"/>
      <c r="D164" s="34"/>
      <c r="E164" s="34"/>
      <c r="F164" s="34"/>
      <c r="G164" s="34"/>
      <c r="H164" s="35">
        <f t="shared" si="8"/>
      </c>
      <c r="I164" s="35">
        <f t="shared" si="9"/>
      </c>
      <c r="J164" s="129"/>
      <c r="K164" s="147"/>
      <c r="M164" s="139"/>
    </row>
    <row r="165" spans="1:13" ht="18.75" customHeight="1">
      <c r="A165" s="93">
        <v>146</v>
      </c>
      <c r="B165" s="149"/>
      <c r="C165" s="33"/>
      <c r="D165" s="34"/>
      <c r="E165" s="34"/>
      <c r="F165" s="34"/>
      <c r="G165" s="34"/>
      <c r="H165" s="35">
        <f t="shared" si="8"/>
      </c>
      <c r="I165" s="35">
        <f t="shared" si="9"/>
      </c>
      <c r="J165" s="129"/>
      <c r="K165" s="147"/>
      <c r="M165" s="139"/>
    </row>
    <row r="166" spans="1:13" ht="18.75" customHeight="1">
      <c r="A166" s="95">
        <v>147</v>
      </c>
      <c r="B166" s="149"/>
      <c r="C166" s="33"/>
      <c r="D166" s="34"/>
      <c r="E166" s="34"/>
      <c r="F166" s="34"/>
      <c r="G166" s="34"/>
      <c r="H166" s="35">
        <f t="shared" si="8"/>
      </c>
      <c r="I166" s="35">
        <f t="shared" si="9"/>
      </c>
      <c r="J166" s="129"/>
      <c r="K166" s="147"/>
      <c r="M166" s="139"/>
    </row>
    <row r="167" spans="1:13" ht="18.75" customHeight="1">
      <c r="A167" s="93">
        <v>148</v>
      </c>
      <c r="B167" s="149"/>
      <c r="C167" s="33"/>
      <c r="D167" s="34"/>
      <c r="E167" s="34"/>
      <c r="F167" s="34"/>
      <c r="G167" s="34"/>
      <c r="H167" s="35">
        <f t="shared" si="8"/>
      </c>
      <c r="I167" s="35">
        <f t="shared" si="9"/>
      </c>
      <c r="J167" s="129"/>
      <c r="K167" s="147"/>
      <c r="M167" s="139"/>
    </row>
    <row r="168" spans="1:13" ht="18.75" customHeight="1">
      <c r="A168" s="95">
        <v>149</v>
      </c>
      <c r="B168" s="149"/>
      <c r="C168" s="33"/>
      <c r="D168" s="34"/>
      <c r="E168" s="34"/>
      <c r="F168" s="34"/>
      <c r="G168" s="34"/>
      <c r="H168" s="35">
        <f t="shared" si="8"/>
      </c>
      <c r="I168" s="35">
        <f t="shared" si="9"/>
      </c>
      <c r="J168" s="129"/>
      <c r="K168" s="147"/>
      <c r="M168" s="139"/>
    </row>
    <row r="169" spans="1:13" ht="18.75" customHeight="1">
      <c r="A169" s="93">
        <v>150</v>
      </c>
      <c r="B169" s="149"/>
      <c r="C169" s="33"/>
      <c r="D169" s="34"/>
      <c r="E169" s="34"/>
      <c r="F169" s="34"/>
      <c r="G169" s="34"/>
      <c r="H169" s="35">
        <f t="shared" si="8"/>
      </c>
      <c r="I169" s="35">
        <f t="shared" si="9"/>
      </c>
      <c r="J169" s="129"/>
      <c r="K169" s="147"/>
      <c r="M169" s="139"/>
    </row>
    <row r="170" spans="1:256" ht="18.75" customHeight="1">
      <c r="A170" s="95">
        <v>151</v>
      </c>
      <c r="B170" s="149"/>
      <c r="C170" s="33"/>
      <c r="D170" s="34"/>
      <c r="E170" s="34"/>
      <c r="F170" s="34"/>
      <c r="G170" s="34"/>
      <c r="H170" s="35">
        <f t="shared" si="8"/>
      </c>
      <c r="I170" s="35">
        <f t="shared" si="9"/>
      </c>
      <c r="J170" s="129"/>
      <c r="K170" s="147"/>
      <c r="M170" s="139"/>
      <c r="IT170" s="15"/>
      <c r="IU170" s="15"/>
      <c r="IV170" s="15"/>
    </row>
    <row r="171" spans="1:256" s="84" customFormat="1" ht="18.75" customHeight="1">
      <c r="A171" s="93">
        <v>152</v>
      </c>
      <c r="B171" s="149"/>
      <c r="C171" s="33"/>
      <c r="D171" s="34"/>
      <c r="E171" s="34"/>
      <c r="F171" s="34"/>
      <c r="G171" s="34"/>
      <c r="H171" s="35">
        <f t="shared" si="8"/>
      </c>
      <c r="I171" s="35">
        <f t="shared" si="9"/>
      </c>
      <c r="J171" s="129"/>
      <c r="K171" s="147"/>
      <c r="L171" s="30"/>
      <c r="M171" s="139"/>
      <c r="N171" s="154"/>
      <c r="O171" s="150"/>
      <c r="P171" s="150"/>
      <c r="Q171" s="150"/>
      <c r="R171" s="150"/>
      <c r="S171" s="150"/>
      <c r="T171" s="150"/>
      <c r="U171" s="150"/>
      <c r="V171" s="150"/>
      <c r="W171" s="150"/>
      <c r="X171" s="150"/>
      <c r="Y171" s="150"/>
      <c r="Z171" s="150"/>
      <c r="AA171" s="150"/>
      <c r="AB171" s="150"/>
      <c r="AC171" s="150"/>
      <c r="AD171" s="150"/>
      <c r="AE171" s="150"/>
      <c r="AF171" s="150"/>
      <c r="AG171" s="150"/>
      <c r="AH171" s="150"/>
      <c r="AI171" s="150"/>
      <c r="AJ171" s="150"/>
      <c r="AK171" s="150"/>
      <c r="AL171" s="150"/>
      <c r="AM171" s="150"/>
      <c r="AN171" s="150"/>
      <c r="AO171" s="150"/>
      <c r="AP171" s="150"/>
      <c r="AQ171" s="150"/>
      <c r="AR171" s="150"/>
      <c r="AS171" s="150"/>
      <c r="AT171" s="150"/>
      <c r="AU171" s="150"/>
      <c r="AV171" s="150"/>
      <c r="AW171" s="150"/>
      <c r="AX171" s="150"/>
      <c r="AY171" s="150"/>
      <c r="AZ171" s="150"/>
      <c r="BA171" s="150"/>
      <c r="BB171" s="150"/>
      <c r="BC171" s="150"/>
      <c r="BD171" s="150"/>
      <c r="BE171" s="150"/>
      <c r="BF171" s="150"/>
      <c r="BG171" s="150"/>
      <c r="BH171" s="150"/>
      <c r="BI171" s="150"/>
      <c r="BJ171" s="150"/>
      <c r="BK171" s="150"/>
      <c r="BL171" s="150"/>
      <c r="BM171" s="150"/>
      <c r="BN171" s="150"/>
      <c r="BO171" s="150"/>
      <c r="BP171" s="150"/>
      <c r="BQ171" s="150"/>
      <c r="BR171" s="150"/>
      <c r="BS171" s="150"/>
      <c r="BT171" s="150"/>
      <c r="BU171" s="150"/>
      <c r="BV171" s="150"/>
      <c r="BW171" s="150"/>
      <c r="BX171" s="150"/>
      <c r="BY171" s="150"/>
      <c r="BZ171" s="150"/>
      <c r="CA171" s="150"/>
      <c r="CB171" s="150"/>
      <c r="CC171" s="150"/>
      <c r="CD171" s="150"/>
      <c r="CE171" s="150"/>
      <c r="CF171" s="150"/>
      <c r="CG171" s="150"/>
      <c r="CH171" s="150"/>
      <c r="CI171" s="150"/>
      <c r="CJ171" s="150"/>
      <c r="CK171" s="150"/>
      <c r="CL171" s="150"/>
      <c r="CM171" s="150"/>
      <c r="CN171" s="150"/>
      <c r="CO171" s="150"/>
      <c r="CP171" s="150"/>
      <c r="CQ171" s="150"/>
      <c r="CR171" s="150"/>
      <c r="CS171" s="150"/>
      <c r="CT171" s="150"/>
      <c r="CU171" s="150"/>
      <c r="CV171" s="150"/>
      <c r="CW171" s="150"/>
      <c r="CX171" s="150"/>
      <c r="CY171" s="150"/>
      <c r="CZ171" s="150"/>
      <c r="DA171" s="150"/>
      <c r="DB171" s="150"/>
      <c r="DC171" s="150"/>
      <c r="DD171" s="150"/>
      <c r="DE171" s="150"/>
      <c r="DF171" s="150"/>
      <c r="DG171" s="150"/>
      <c r="DH171" s="150"/>
      <c r="DI171" s="150"/>
      <c r="DJ171" s="150"/>
      <c r="DK171" s="150"/>
      <c r="DL171" s="150"/>
      <c r="DM171" s="150"/>
      <c r="DN171" s="150"/>
      <c r="DO171" s="150"/>
      <c r="DP171" s="150"/>
      <c r="DQ171" s="150"/>
      <c r="DR171" s="150"/>
      <c r="DS171" s="150"/>
      <c r="DT171" s="150"/>
      <c r="DU171" s="150"/>
      <c r="DV171" s="150"/>
      <c r="DW171" s="150"/>
      <c r="DX171" s="150"/>
      <c r="DY171" s="150"/>
      <c r="DZ171" s="150"/>
      <c r="EA171" s="150"/>
      <c r="EB171" s="150"/>
      <c r="EC171" s="150"/>
      <c r="ED171" s="150"/>
      <c r="EE171" s="150"/>
      <c r="EF171" s="150"/>
      <c r="EG171" s="150"/>
      <c r="EH171" s="150"/>
      <c r="EI171" s="150"/>
      <c r="EJ171" s="150"/>
      <c r="EK171" s="150"/>
      <c r="EL171" s="150"/>
      <c r="EM171" s="150"/>
      <c r="EN171" s="150"/>
      <c r="EO171" s="150"/>
      <c r="EP171" s="150"/>
      <c r="EQ171" s="150"/>
      <c r="ER171" s="150"/>
      <c r="ES171" s="150"/>
      <c r="ET171" s="150"/>
      <c r="EU171" s="150"/>
      <c r="EV171" s="150"/>
      <c r="EW171" s="150"/>
      <c r="EX171" s="150"/>
      <c r="EY171" s="150"/>
      <c r="EZ171" s="150"/>
      <c r="FA171" s="150"/>
      <c r="FB171" s="150"/>
      <c r="FC171" s="150"/>
      <c r="FD171" s="150"/>
      <c r="FE171" s="150"/>
      <c r="FF171" s="150"/>
      <c r="FG171" s="150"/>
      <c r="FH171" s="150"/>
      <c r="FI171" s="150"/>
      <c r="FJ171" s="150"/>
      <c r="FK171" s="150"/>
      <c r="FL171" s="150"/>
      <c r="FM171" s="150"/>
      <c r="FN171" s="150"/>
      <c r="FO171" s="150"/>
      <c r="FP171" s="150"/>
      <c r="FQ171" s="150"/>
      <c r="FR171" s="150"/>
      <c r="FS171" s="150"/>
      <c r="FT171" s="150"/>
      <c r="FU171" s="150"/>
      <c r="FV171" s="150"/>
      <c r="FW171" s="150"/>
      <c r="FX171" s="150"/>
      <c r="FY171" s="150"/>
      <c r="FZ171" s="150"/>
      <c r="GA171" s="150"/>
      <c r="GB171" s="150"/>
      <c r="GC171" s="150"/>
      <c r="GD171" s="150"/>
      <c r="GE171" s="150"/>
      <c r="GF171" s="150"/>
      <c r="GG171" s="150"/>
      <c r="GH171" s="150"/>
      <c r="GI171" s="150"/>
      <c r="GJ171" s="150"/>
      <c r="GK171" s="150"/>
      <c r="GL171" s="150"/>
      <c r="GM171" s="150"/>
      <c r="GN171" s="150"/>
      <c r="GO171" s="150"/>
      <c r="GP171" s="150"/>
      <c r="GQ171" s="150"/>
      <c r="GR171" s="150"/>
      <c r="GS171" s="150"/>
      <c r="GT171" s="150"/>
      <c r="GU171" s="150"/>
      <c r="GV171" s="150"/>
      <c r="GW171" s="150"/>
      <c r="GX171" s="150"/>
      <c r="GY171" s="150"/>
      <c r="GZ171" s="150"/>
      <c r="HA171" s="150"/>
      <c r="HB171" s="150"/>
      <c r="HC171" s="150"/>
      <c r="HD171" s="150"/>
      <c r="HE171" s="150"/>
      <c r="HF171" s="150"/>
      <c r="HG171" s="150"/>
      <c r="HH171" s="150"/>
      <c r="HI171" s="150"/>
      <c r="HJ171" s="150"/>
      <c r="HK171" s="150"/>
      <c r="HL171" s="150"/>
      <c r="HM171" s="150"/>
      <c r="HN171" s="150"/>
      <c r="HO171" s="150"/>
      <c r="HP171" s="150"/>
      <c r="HQ171" s="150"/>
      <c r="HR171" s="150"/>
      <c r="HS171" s="150"/>
      <c r="HT171" s="150"/>
      <c r="HU171" s="150"/>
      <c r="HV171" s="150"/>
      <c r="HW171" s="150"/>
      <c r="HX171" s="150"/>
      <c r="HY171" s="150"/>
      <c r="HZ171" s="150"/>
      <c r="IA171" s="150"/>
      <c r="IB171" s="150"/>
      <c r="IC171" s="150"/>
      <c r="ID171" s="150"/>
      <c r="IE171" s="150"/>
      <c r="IF171" s="150"/>
      <c r="IG171" s="150"/>
      <c r="IH171" s="150"/>
      <c r="II171" s="150"/>
      <c r="IJ171" s="150"/>
      <c r="IK171" s="150"/>
      <c r="IL171" s="150"/>
      <c r="IM171" s="150"/>
      <c r="IN171" s="150"/>
      <c r="IO171" s="150"/>
      <c r="IP171" s="150"/>
      <c r="IQ171" s="150"/>
      <c r="IR171" s="150"/>
      <c r="IS171" s="152"/>
      <c r="IT171" s="153"/>
      <c r="IU171" s="153"/>
      <c r="IV171" s="125"/>
    </row>
    <row r="172" spans="1:256" ht="18.75" customHeight="1">
      <c r="A172" s="95">
        <v>153</v>
      </c>
      <c r="B172" s="149"/>
      <c r="C172" s="33"/>
      <c r="D172" s="34"/>
      <c r="E172" s="34"/>
      <c r="F172" s="34"/>
      <c r="G172" s="34"/>
      <c r="H172" s="35">
        <f t="shared" si="8"/>
      </c>
      <c r="I172" s="35">
        <f t="shared" si="9"/>
      </c>
      <c r="J172" s="129"/>
      <c r="K172" s="147"/>
      <c r="L172" s="30"/>
      <c r="M172" s="139"/>
      <c r="IT172" s="15"/>
      <c r="IU172" s="15"/>
      <c r="IV172" s="15"/>
    </row>
    <row r="173" spans="1:13" ht="18.75" customHeight="1">
      <c r="A173" s="93">
        <v>154</v>
      </c>
      <c r="B173" s="149"/>
      <c r="C173" s="33"/>
      <c r="D173" s="34"/>
      <c r="E173" s="34"/>
      <c r="F173" s="34"/>
      <c r="G173" s="34"/>
      <c r="H173" s="35">
        <f t="shared" si="8"/>
      </c>
      <c r="I173" s="35">
        <f t="shared" si="9"/>
      </c>
      <c r="J173" s="129"/>
      <c r="K173" s="147"/>
      <c r="L173" s="30"/>
      <c r="M173" s="139"/>
    </row>
    <row r="174" spans="1:13" ht="18.75" customHeight="1">
      <c r="A174" s="95">
        <v>155</v>
      </c>
      <c r="B174" s="149"/>
      <c r="C174" s="33"/>
      <c r="D174" s="34"/>
      <c r="E174" s="34"/>
      <c r="F174" s="34"/>
      <c r="G174" s="34"/>
      <c r="H174" s="35">
        <f t="shared" si="8"/>
      </c>
      <c r="I174" s="35">
        <f t="shared" si="9"/>
      </c>
      <c r="J174" s="129"/>
      <c r="K174" s="147"/>
      <c r="L174" s="30"/>
      <c r="M174" s="139"/>
    </row>
    <row r="175" spans="1:13" ht="18.75" customHeight="1">
      <c r="A175" s="93">
        <v>156</v>
      </c>
      <c r="B175" s="149"/>
      <c r="C175" s="33"/>
      <c r="D175" s="34"/>
      <c r="E175" s="34"/>
      <c r="F175" s="34"/>
      <c r="G175" s="34"/>
      <c r="H175" s="35">
        <f t="shared" si="8"/>
      </c>
      <c r="I175" s="35">
        <f t="shared" si="9"/>
      </c>
      <c r="J175" s="129"/>
      <c r="K175" s="147"/>
      <c r="L175" s="30"/>
      <c r="M175" s="139"/>
    </row>
    <row r="176" spans="1:13" ht="18.75" customHeight="1">
      <c r="A176" s="95">
        <v>157</v>
      </c>
      <c r="B176" s="149"/>
      <c r="C176" s="33"/>
      <c r="D176" s="34"/>
      <c r="E176" s="34"/>
      <c r="F176" s="34"/>
      <c r="G176" s="34"/>
      <c r="H176" s="35">
        <f t="shared" si="8"/>
      </c>
      <c r="I176" s="35">
        <f t="shared" si="9"/>
      </c>
      <c r="J176" s="129"/>
      <c r="K176" s="147"/>
      <c r="L176" s="30"/>
      <c r="M176" s="138"/>
    </row>
    <row r="177" spans="1:13" ht="18.75" customHeight="1">
      <c r="A177" s="93">
        <v>158</v>
      </c>
      <c r="B177" s="149"/>
      <c r="C177" s="33"/>
      <c r="D177" s="34"/>
      <c r="E177" s="34"/>
      <c r="F177" s="34"/>
      <c r="G177" s="34"/>
      <c r="H177" s="35">
        <f t="shared" si="8"/>
      </c>
      <c r="I177" s="35">
        <f t="shared" si="9"/>
      </c>
      <c r="J177" s="129"/>
      <c r="K177" s="147"/>
      <c r="L177" s="30"/>
      <c r="M177" s="139"/>
    </row>
    <row r="178" spans="1:13" ht="18.75" customHeight="1">
      <c r="A178" s="95">
        <v>159</v>
      </c>
      <c r="B178" s="149"/>
      <c r="C178" s="33"/>
      <c r="D178" s="34"/>
      <c r="E178" s="34"/>
      <c r="F178" s="34"/>
      <c r="G178" s="34"/>
      <c r="H178" s="35">
        <f t="shared" si="8"/>
      </c>
      <c r="I178" s="35">
        <f t="shared" si="9"/>
      </c>
      <c r="J178" s="129"/>
      <c r="K178" s="147"/>
      <c r="M178" s="139"/>
    </row>
    <row r="179" spans="1:13" ht="21.75" customHeight="1">
      <c r="A179" s="93">
        <v>160</v>
      </c>
      <c r="B179" s="149"/>
      <c r="C179" s="33"/>
      <c r="D179" s="34"/>
      <c r="E179" s="34"/>
      <c r="F179" s="34"/>
      <c r="G179" s="34"/>
      <c r="H179" s="35">
        <f t="shared" si="8"/>
      </c>
      <c r="I179" s="35">
        <f t="shared" si="9"/>
      </c>
      <c r="J179" s="129"/>
      <c r="K179" s="147"/>
      <c r="M179" s="139"/>
    </row>
    <row r="180" spans="1:13" ht="21.75" customHeight="1">
      <c r="A180" s="95">
        <v>161</v>
      </c>
      <c r="B180" s="149"/>
      <c r="C180" s="33"/>
      <c r="D180" s="34"/>
      <c r="E180" s="34"/>
      <c r="F180" s="34"/>
      <c r="G180" s="34"/>
      <c r="H180" s="35">
        <f aca="true" t="shared" si="10" ref="H180:H211">IF((D180-E180)+(F180-G180)&gt;0,((D180-E180)+(F180-G180)),"")</f>
      </c>
      <c r="I180" s="35">
        <f aca="true" t="shared" si="11" ref="I180:I211">IF((D180-E180)+(F180-G180)&lt;0,-((D180-E180)+(F180-G180)),"")</f>
      </c>
      <c r="J180" s="129"/>
      <c r="K180" s="147"/>
      <c r="M180" s="139"/>
    </row>
    <row r="181" spans="1:13" ht="21.75" customHeight="1">
      <c r="A181" s="93">
        <v>162</v>
      </c>
      <c r="B181" s="149"/>
      <c r="C181" s="33"/>
      <c r="D181" s="34"/>
      <c r="E181" s="34"/>
      <c r="F181" s="34"/>
      <c r="G181" s="34"/>
      <c r="H181" s="35">
        <f t="shared" si="10"/>
      </c>
      <c r="I181" s="35">
        <f t="shared" si="11"/>
      </c>
      <c r="J181" s="129"/>
      <c r="K181" s="147"/>
      <c r="M181" s="139"/>
    </row>
    <row r="182" spans="1:13" ht="21.75" customHeight="1">
      <c r="A182" s="95">
        <v>163</v>
      </c>
      <c r="B182" s="149"/>
      <c r="C182" s="33"/>
      <c r="D182" s="34"/>
      <c r="E182" s="34"/>
      <c r="F182" s="34"/>
      <c r="G182" s="34"/>
      <c r="H182" s="35">
        <f t="shared" si="10"/>
      </c>
      <c r="I182" s="35">
        <f t="shared" si="11"/>
      </c>
      <c r="J182" s="129"/>
      <c r="K182" s="147"/>
      <c r="M182" s="139"/>
    </row>
    <row r="183" spans="1:13" ht="21.75" customHeight="1">
      <c r="A183" s="93">
        <v>164</v>
      </c>
      <c r="B183" s="149"/>
      <c r="C183" s="33"/>
      <c r="D183" s="34"/>
      <c r="E183" s="34"/>
      <c r="F183" s="34"/>
      <c r="G183" s="34"/>
      <c r="H183" s="35">
        <f t="shared" si="10"/>
      </c>
      <c r="I183" s="35">
        <f t="shared" si="11"/>
      </c>
      <c r="J183" s="129"/>
      <c r="K183" s="147"/>
      <c r="M183" s="139"/>
    </row>
    <row r="184" spans="1:13" ht="21.75" customHeight="1">
      <c r="A184" s="95">
        <v>165</v>
      </c>
      <c r="B184" s="149"/>
      <c r="C184" s="33"/>
      <c r="D184" s="34"/>
      <c r="E184" s="34"/>
      <c r="F184" s="34"/>
      <c r="G184" s="34"/>
      <c r="H184" s="35">
        <f t="shared" si="10"/>
      </c>
      <c r="I184" s="35">
        <f t="shared" si="11"/>
      </c>
      <c r="J184" s="129"/>
      <c r="K184" s="147"/>
      <c r="M184" s="139"/>
    </row>
    <row r="185" spans="1:13" ht="21.75" customHeight="1">
      <c r="A185" s="93">
        <v>166</v>
      </c>
      <c r="B185" s="149"/>
      <c r="C185" s="33"/>
      <c r="D185" s="34"/>
      <c r="E185" s="34"/>
      <c r="F185" s="34"/>
      <c r="G185" s="34"/>
      <c r="H185" s="35">
        <f t="shared" si="10"/>
      </c>
      <c r="I185" s="35">
        <f t="shared" si="11"/>
      </c>
      <c r="J185" s="129"/>
      <c r="K185" s="147"/>
      <c r="M185" s="139"/>
    </row>
    <row r="186" spans="1:13" ht="21.75" customHeight="1">
      <c r="A186" s="95">
        <v>167</v>
      </c>
      <c r="B186" s="149"/>
      <c r="C186" s="33"/>
      <c r="D186" s="34"/>
      <c r="E186" s="34"/>
      <c r="F186" s="34"/>
      <c r="G186" s="34"/>
      <c r="H186" s="35">
        <f t="shared" si="10"/>
      </c>
      <c r="I186" s="35">
        <f t="shared" si="11"/>
      </c>
      <c r="J186" s="129"/>
      <c r="K186" s="147"/>
      <c r="M186" s="139"/>
    </row>
    <row r="187" spans="1:13" ht="21.75" customHeight="1">
      <c r="A187" s="93">
        <v>168</v>
      </c>
      <c r="B187" s="149"/>
      <c r="C187" s="33"/>
      <c r="D187" s="34"/>
      <c r="E187" s="34"/>
      <c r="F187" s="34"/>
      <c r="G187" s="34"/>
      <c r="H187" s="35">
        <f t="shared" si="10"/>
      </c>
      <c r="I187" s="35">
        <f t="shared" si="11"/>
      </c>
      <c r="J187" s="129"/>
      <c r="K187" s="147"/>
      <c r="M187" s="139"/>
    </row>
    <row r="188" spans="1:13" ht="21.75" customHeight="1">
      <c r="A188" s="95">
        <v>169</v>
      </c>
      <c r="B188" s="149"/>
      <c r="C188" s="33"/>
      <c r="D188" s="34"/>
      <c r="E188" s="34"/>
      <c r="F188" s="34"/>
      <c r="G188" s="34"/>
      <c r="H188" s="35">
        <f t="shared" si="10"/>
      </c>
      <c r="I188" s="35">
        <f t="shared" si="11"/>
      </c>
      <c r="J188" s="129"/>
      <c r="K188" s="147"/>
      <c r="M188" s="139"/>
    </row>
    <row r="189" spans="1:13" ht="21.75" customHeight="1">
      <c r="A189" s="93">
        <v>170</v>
      </c>
      <c r="B189" s="149"/>
      <c r="C189" s="33"/>
      <c r="D189" s="34"/>
      <c r="E189" s="34"/>
      <c r="F189" s="34"/>
      <c r="G189" s="34"/>
      <c r="H189" s="35">
        <f t="shared" si="10"/>
      </c>
      <c r="I189" s="35">
        <f t="shared" si="11"/>
      </c>
      <c r="J189" s="129"/>
      <c r="K189" s="147"/>
      <c r="M189" s="139"/>
    </row>
    <row r="190" spans="1:13" ht="21.75" customHeight="1">
      <c r="A190" s="95">
        <v>171</v>
      </c>
      <c r="B190" s="149"/>
      <c r="C190" s="33"/>
      <c r="D190" s="34"/>
      <c r="E190" s="34"/>
      <c r="F190" s="34"/>
      <c r="G190" s="34"/>
      <c r="H190" s="35">
        <f t="shared" si="10"/>
      </c>
      <c r="I190" s="35">
        <f t="shared" si="11"/>
      </c>
      <c r="J190" s="129"/>
      <c r="K190" s="147"/>
      <c r="M190" s="139"/>
    </row>
    <row r="191" spans="1:13" ht="21.75" customHeight="1">
      <c r="A191" s="93">
        <v>172</v>
      </c>
      <c r="B191" s="149"/>
      <c r="C191" s="33"/>
      <c r="D191" s="34"/>
      <c r="E191" s="34"/>
      <c r="F191" s="34"/>
      <c r="G191" s="34"/>
      <c r="H191" s="35">
        <f t="shared" si="10"/>
      </c>
      <c r="I191" s="35">
        <f t="shared" si="11"/>
      </c>
      <c r="J191" s="129"/>
      <c r="K191" s="147"/>
      <c r="M191" s="138"/>
    </row>
    <row r="192" spans="1:13" ht="21.75" customHeight="1">
      <c r="A192" s="95">
        <v>173</v>
      </c>
      <c r="B192" s="149"/>
      <c r="C192" s="33"/>
      <c r="D192" s="34"/>
      <c r="E192" s="34"/>
      <c r="F192" s="34"/>
      <c r="G192" s="34"/>
      <c r="H192" s="35">
        <f t="shared" si="10"/>
      </c>
      <c r="I192" s="35">
        <f t="shared" si="11"/>
      </c>
      <c r="J192" s="129"/>
      <c r="K192" s="147"/>
      <c r="M192" s="139"/>
    </row>
    <row r="193" spans="1:13" ht="21.75" customHeight="1">
      <c r="A193" s="93">
        <v>174</v>
      </c>
      <c r="B193" s="149"/>
      <c r="C193" s="33"/>
      <c r="D193" s="34"/>
      <c r="E193" s="34"/>
      <c r="F193" s="34"/>
      <c r="G193" s="34"/>
      <c r="H193" s="35">
        <f t="shared" si="10"/>
      </c>
      <c r="I193" s="35">
        <f t="shared" si="11"/>
      </c>
      <c r="J193" s="129"/>
      <c r="K193" s="147"/>
      <c r="M193" s="139"/>
    </row>
    <row r="194" spans="1:13" ht="21.75" customHeight="1">
      <c r="A194" s="95">
        <v>175</v>
      </c>
      <c r="B194" s="149"/>
      <c r="C194" s="33"/>
      <c r="D194" s="34"/>
      <c r="E194" s="34"/>
      <c r="F194" s="34"/>
      <c r="G194" s="34"/>
      <c r="H194" s="35">
        <f t="shared" si="10"/>
      </c>
      <c r="I194" s="35">
        <f t="shared" si="11"/>
      </c>
      <c r="J194" s="129"/>
      <c r="K194" s="147"/>
      <c r="M194" s="139"/>
    </row>
    <row r="195" spans="1:13" ht="21.75" customHeight="1">
      <c r="A195" s="93">
        <v>176</v>
      </c>
      <c r="B195" s="149"/>
      <c r="C195" s="33"/>
      <c r="D195" s="34"/>
      <c r="E195" s="34"/>
      <c r="F195" s="34"/>
      <c r="G195" s="34"/>
      <c r="H195" s="35">
        <f t="shared" si="10"/>
      </c>
      <c r="I195" s="35">
        <f t="shared" si="11"/>
      </c>
      <c r="J195" s="129"/>
      <c r="K195" s="147"/>
      <c r="M195" s="139"/>
    </row>
    <row r="196" spans="1:13" ht="21.75" customHeight="1">
      <c r="A196" s="95">
        <v>177</v>
      </c>
      <c r="B196" s="149"/>
      <c r="C196" s="33"/>
      <c r="D196" s="31"/>
      <c r="E196" s="31"/>
      <c r="F196" s="31"/>
      <c r="G196" s="31"/>
      <c r="H196" s="35">
        <f t="shared" si="10"/>
      </c>
      <c r="I196" s="35">
        <f t="shared" si="11"/>
      </c>
      <c r="J196" s="129"/>
      <c r="K196" s="147"/>
      <c r="M196" s="139"/>
    </row>
    <row r="197" spans="1:13" ht="21.75" customHeight="1">
      <c r="A197" s="93">
        <v>178</v>
      </c>
      <c r="B197" s="149"/>
      <c r="C197" s="33"/>
      <c r="D197" s="34"/>
      <c r="E197" s="34"/>
      <c r="F197" s="34"/>
      <c r="G197" s="34"/>
      <c r="H197" s="35">
        <f t="shared" si="10"/>
      </c>
      <c r="I197" s="35">
        <f t="shared" si="11"/>
      </c>
      <c r="J197" s="129"/>
      <c r="K197" s="147"/>
      <c r="M197" s="139"/>
    </row>
    <row r="198" spans="1:13" ht="21.75" customHeight="1">
      <c r="A198" s="95">
        <v>179</v>
      </c>
      <c r="B198" s="149"/>
      <c r="C198" s="33"/>
      <c r="D198" s="34"/>
      <c r="E198" s="34"/>
      <c r="F198" s="34"/>
      <c r="G198" s="34"/>
      <c r="H198" s="35">
        <f t="shared" si="10"/>
      </c>
      <c r="I198" s="35">
        <f t="shared" si="11"/>
      </c>
      <c r="J198" s="129"/>
      <c r="K198" s="147"/>
      <c r="M198" s="139"/>
    </row>
    <row r="199" spans="1:13" ht="21.75" customHeight="1">
      <c r="A199" s="93">
        <v>180</v>
      </c>
      <c r="B199" s="149"/>
      <c r="C199" s="33"/>
      <c r="D199" s="34"/>
      <c r="E199" s="34"/>
      <c r="F199" s="34"/>
      <c r="G199" s="34"/>
      <c r="H199" s="35">
        <f t="shared" si="10"/>
      </c>
      <c r="I199" s="35">
        <f t="shared" si="11"/>
      </c>
      <c r="J199" s="129"/>
      <c r="K199" s="147"/>
      <c r="M199" s="139"/>
    </row>
    <row r="200" spans="1:13" ht="21.75" customHeight="1">
      <c r="A200" s="95">
        <v>181</v>
      </c>
      <c r="B200" s="149"/>
      <c r="C200" s="33"/>
      <c r="D200" s="34"/>
      <c r="E200" s="34"/>
      <c r="F200" s="34"/>
      <c r="G200" s="34"/>
      <c r="H200" s="35">
        <f t="shared" si="10"/>
      </c>
      <c r="I200" s="35">
        <f t="shared" si="11"/>
      </c>
      <c r="J200" s="129"/>
      <c r="K200" s="147"/>
      <c r="M200" s="139"/>
    </row>
    <row r="201" spans="1:13" ht="21.75" customHeight="1">
      <c r="A201" s="93">
        <v>182</v>
      </c>
      <c r="B201" s="149"/>
      <c r="C201" s="33"/>
      <c r="D201" s="34"/>
      <c r="E201" s="34"/>
      <c r="F201" s="34"/>
      <c r="G201" s="34"/>
      <c r="H201" s="35">
        <f t="shared" si="10"/>
      </c>
      <c r="I201" s="35">
        <f t="shared" si="11"/>
      </c>
      <c r="J201" s="129"/>
      <c r="K201" s="147"/>
      <c r="M201" s="139"/>
    </row>
    <row r="202" spans="1:13" ht="21.75" customHeight="1">
      <c r="A202" s="95">
        <v>183</v>
      </c>
      <c r="B202" s="149"/>
      <c r="C202" s="33"/>
      <c r="D202" s="34"/>
      <c r="E202" s="34"/>
      <c r="F202" s="34"/>
      <c r="G202" s="34"/>
      <c r="H202" s="35">
        <f t="shared" si="10"/>
      </c>
      <c r="I202" s="35">
        <f t="shared" si="11"/>
      </c>
      <c r="J202" s="129"/>
      <c r="K202" s="147"/>
      <c r="M202" s="139"/>
    </row>
    <row r="203" spans="1:13" ht="21.75" customHeight="1">
      <c r="A203" s="93">
        <v>184</v>
      </c>
      <c r="B203" s="149"/>
      <c r="C203" s="33"/>
      <c r="D203" s="34"/>
      <c r="E203" s="34"/>
      <c r="F203" s="34"/>
      <c r="G203" s="34"/>
      <c r="H203" s="35">
        <f t="shared" si="10"/>
      </c>
      <c r="I203" s="35">
        <f t="shared" si="11"/>
      </c>
      <c r="J203" s="129"/>
      <c r="K203" s="147"/>
      <c r="M203" s="139"/>
    </row>
    <row r="204" spans="1:13" ht="21.75" customHeight="1">
      <c r="A204" s="95">
        <v>185</v>
      </c>
      <c r="B204" s="149"/>
      <c r="C204" s="33"/>
      <c r="D204" s="34"/>
      <c r="E204" s="34"/>
      <c r="F204" s="34"/>
      <c r="G204" s="34"/>
      <c r="H204" s="35">
        <f t="shared" si="10"/>
      </c>
      <c r="I204" s="35">
        <f t="shared" si="11"/>
      </c>
      <c r="J204" s="129"/>
      <c r="K204" s="147"/>
      <c r="M204" s="139"/>
    </row>
    <row r="205" spans="1:13" ht="21.75" customHeight="1">
      <c r="A205" s="93">
        <v>186</v>
      </c>
      <c r="B205" s="149"/>
      <c r="C205" s="33"/>
      <c r="D205" s="34"/>
      <c r="E205" s="34"/>
      <c r="F205" s="34"/>
      <c r="G205" s="34"/>
      <c r="H205" s="35">
        <f t="shared" si="10"/>
      </c>
      <c r="I205" s="35">
        <f t="shared" si="11"/>
      </c>
      <c r="J205" s="129"/>
      <c r="K205" s="147"/>
      <c r="M205" s="139"/>
    </row>
    <row r="206" spans="1:13" ht="21.75" customHeight="1">
      <c r="A206" s="95">
        <v>187</v>
      </c>
      <c r="B206" s="149"/>
      <c r="C206" s="33"/>
      <c r="D206" s="34"/>
      <c r="E206" s="34"/>
      <c r="F206" s="34"/>
      <c r="G206" s="34"/>
      <c r="H206" s="35">
        <f t="shared" si="10"/>
      </c>
      <c r="I206" s="35">
        <f t="shared" si="11"/>
      </c>
      <c r="J206" s="129"/>
      <c r="K206" s="147"/>
      <c r="M206" s="138"/>
    </row>
    <row r="207" spans="1:13" ht="21.75" customHeight="1">
      <c r="A207" s="93">
        <v>188</v>
      </c>
      <c r="B207" s="149"/>
      <c r="C207" s="33"/>
      <c r="D207" s="34"/>
      <c r="E207" s="34"/>
      <c r="F207" s="34"/>
      <c r="G207" s="34"/>
      <c r="H207" s="35">
        <f t="shared" si="10"/>
      </c>
      <c r="I207" s="35">
        <f t="shared" si="11"/>
      </c>
      <c r="J207" s="129"/>
      <c r="K207" s="147"/>
      <c r="M207" s="139"/>
    </row>
    <row r="208" spans="1:13" ht="21.75" customHeight="1">
      <c r="A208" s="95">
        <v>189</v>
      </c>
      <c r="B208" s="149"/>
      <c r="C208" s="33"/>
      <c r="D208" s="34"/>
      <c r="E208" s="34"/>
      <c r="F208" s="34"/>
      <c r="G208" s="34"/>
      <c r="H208" s="35">
        <f t="shared" si="10"/>
      </c>
      <c r="I208" s="35">
        <f t="shared" si="11"/>
      </c>
      <c r="J208" s="129"/>
      <c r="K208" s="147"/>
      <c r="M208" s="139"/>
    </row>
    <row r="209" spans="1:13" ht="21.75" customHeight="1">
      <c r="A209" s="93">
        <v>190</v>
      </c>
      <c r="B209" s="149"/>
      <c r="C209" s="33"/>
      <c r="D209" s="34"/>
      <c r="E209" s="34"/>
      <c r="F209" s="34"/>
      <c r="G209" s="34"/>
      <c r="H209" s="35">
        <f t="shared" si="10"/>
      </c>
      <c r="I209" s="35">
        <f t="shared" si="11"/>
      </c>
      <c r="J209" s="129"/>
      <c r="K209" s="147"/>
      <c r="M209" s="139"/>
    </row>
    <row r="210" spans="1:13" ht="21.75" customHeight="1">
      <c r="A210" s="95">
        <v>191</v>
      </c>
      <c r="B210" s="149"/>
      <c r="C210" s="33"/>
      <c r="D210" s="34"/>
      <c r="E210" s="34"/>
      <c r="F210" s="34"/>
      <c r="G210" s="34"/>
      <c r="H210" s="35">
        <f t="shared" si="10"/>
      </c>
      <c r="I210" s="35">
        <f t="shared" si="11"/>
      </c>
      <c r="J210" s="129"/>
      <c r="K210" s="147"/>
      <c r="M210" s="139"/>
    </row>
    <row r="211" spans="1:13" ht="21.75" customHeight="1">
      <c r="A211" s="93">
        <v>192</v>
      </c>
      <c r="B211" s="149"/>
      <c r="C211" s="33"/>
      <c r="D211" s="34"/>
      <c r="E211" s="34"/>
      <c r="F211" s="34"/>
      <c r="G211" s="34"/>
      <c r="H211" s="35">
        <f t="shared" si="10"/>
      </c>
      <c r="I211" s="35">
        <f t="shared" si="11"/>
      </c>
      <c r="J211" s="129"/>
      <c r="K211" s="147"/>
      <c r="M211" s="139"/>
    </row>
    <row r="212" spans="1:13" ht="21.75" customHeight="1">
      <c r="A212" s="95">
        <v>193</v>
      </c>
      <c r="B212" s="149"/>
      <c r="C212" s="33"/>
      <c r="D212" s="34"/>
      <c r="E212" s="34"/>
      <c r="F212" s="34"/>
      <c r="G212" s="34"/>
      <c r="H212" s="35">
        <f aca="true" t="shared" si="12" ref="H212:H243">IF((D212-E212)+(F212-G212)&gt;0,((D212-E212)+(F212-G212)),"")</f>
      </c>
      <c r="I212" s="35">
        <f aca="true" t="shared" si="13" ref="I212:I243">IF((D212-E212)+(F212-G212)&lt;0,-((D212-E212)+(F212-G212)),"")</f>
      </c>
      <c r="J212" s="129"/>
      <c r="K212" s="147"/>
      <c r="M212" s="139"/>
    </row>
    <row r="213" spans="1:13" ht="21.75" customHeight="1">
      <c r="A213" s="93">
        <v>194</v>
      </c>
      <c r="B213" s="149"/>
      <c r="C213" s="33"/>
      <c r="D213" s="34"/>
      <c r="E213" s="34"/>
      <c r="F213" s="34"/>
      <c r="G213" s="34"/>
      <c r="H213" s="35">
        <f t="shared" si="12"/>
      </c>
      <c r="I213" s="35">
        <f t="shared" si="13"/>
      </c>
      <c r="J213" s="129"/>
      <c r="K213" s="147"/>
      <c r="M213" s="139"/>
    </row>
    <row r="214" spans="1:13" ht="21.75" customHeight="1">
      <c r="A214" s="95">
        <v>195</v>
      </c>
      <c r="B214" s="149"/>
      <c r="C214" s="33"/>
      <c r="D214" s="34"/>
      <c r="E214" s="34"/>
      <c r="F214" s="34"/>
      <c r="G214" s="34"/>
      <c r="H214" s="35">
        <f t="shared" si="12"/>
      </c>
      <c r="I214" s="35">
        <f t="shared" si="13"/>
      </c>
      <c r="J214" s="129"/>
      <c r="K214" s="147"/>
      <c r="M214" s="139"/>
    </row>
    <row r="215" spans="1:13" ht="21.75" customHeight="1">
      <c r="A215" s="93">
        <v>196</v>
      </c>
      <c r="B215" s="149"/>
      <c r="C215" s="33"/>
      <c r="D215" s="34"/>
      <c r="E215" s="34"/>
      <c r="F215" s="34"/>
      <c r="G215" s="34"/>
      <c r="H215" s="35">
        <f t="shared" si="12"/>
      </c>
      <c r="I215" s="35">
        <f t="shared" si="13"/>
      </c>
      <c r="J215" s="129"/>
      <c r="K215" s="147"/>
      <c r="L215" s="142"/>
      <c r="M215" s="139"/>
    </row>
    <row r="216" spans="1:13" ht="21.75" customHeight="1">
      <c r="A216" s="95">
        <v>197</v>
      </c>
      <c r="B216" s="149"/>
      <c r="C216" s="33"/>
      <c r="D216" s="34"/>
      <c r="E216" s="34"/>
      <c r="F216" s="34"/>
      <c r="G216" s="34"/>
      <c r="H216" s="35">
        <f t="shared" si="12"/>
      </c>
      <c r="I216" s="35">
        <f t="shared" si="13"/>
      </c>
      <c r="J216" s="129"/>
      <c r="K216" s="147"/>
      <c r="L216" s="142"/>
      <c r="M216" s="139"/>
    </row>
    <row r="217" spans="1:13" ht="21.75" customHeight="1">
      <c r="A217" s="93">
        <v>198</v>
      </c>
      <c r="B217" s="149"/>
      <c r="C217" s="33"/>
      <c r="D217" s="34"/>
      <c r="E217" s="34"/>
      <c r="F217" s="34"/>
      <c r="G217" s="34"/>
      <c r="H217" s="35">
        <f t="shared" si="12"/>
      </c>
      <c r="I217" s="35">
        <f t="shared" si="13"/>
      </c>
      <c r="J217" s="129"/>
      <c r="K217" s="147"/>
      <c r="L217" s="142"/>
      <c r="M217" s="143"/>
    </row>
    <row r="218" spans="1:256" s="84" customFormat="1" ht="21.75" customHeight="1">
      <c r="A218" s="95">
        <v>199</v>
      </c>
      <c r="B218" s="149"/>
      <c r="C218" s="33"/>
      <c r="D218" s="34"/>
      <c r="E218" s="34"/>
      <c r="F218" s="34"/>
      <c r="G218" s="34"/>
      <c r="H218" s="35">
        <f t="shared" si="12"/>
      </c>
      <c r="I218" s="35">
        <f t="shared" si="13"/>
      </c>
      <c r="J218" s="129"/>
      <c r="K218" s="147"/>
      <c r="L218" s="150"/>
      <c r="M218" s="151"/>
      <c r="N218" s="154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  <c r="Y218" s="150"/>
      <c r="Z218" s="150"/>
      <c r="AA218" s="150"/>
      <c r="AB218" s="150"/>
      <c r="AC218" s="150"/>
      <c r="AD218" s="150"/>
      <c r="AE218" s="150"/>
      <c r="AF218" s="150"/>
      <c r="AG218" s="150"/>
      <c r="AH218" s="150"/>
      <c r="AI218" s="150"/>
      <c r="AJ218" s="150"/>
      <c r="AK218" s="150"/>
      <c r="AL218" s="150"/>
      <c r="AM218" s="150"/>
      <c r="AN218" s="150"/>
      <c r="AO218" s="150"/>
      <c r="AP218" s="150"/>
      <c r="AQ218" s="150"/>
      <c r="AR218" s="150"/>
      <c r="AS218" s="150"/>
      <c r="AT218" s="150"/>
      <c r="AU218" s="150"/>
      <c r="AV218" s="150"/>
      <c r="AW218" s="150"/>
      <c r="AX218" s="150"/>
      <c r="AY218" s="150"/>
      <c r="AZ218" s="150"/>
      <c r="BA218" s="150"/>
      <c r="BB218" s="150"/>
      <c r="BC218" s="150"/>
      <c r="BD218" s="150"/>
      <c r="BE218" s="150"/>
      <c r="BF218" s="150"/>
      <c r="BG218" s="150"/>
      <c r="BH218" s="150"/>
      <c r="BI218" s="150"/>
      <c r="BJ218" s="150"/>
      <c r="BK218" s="150"/>
      <c r="BL218" s="150"/>
      <c r="BM218" s="150"/>
      <c r="BN218" s="150"/>
      <c r="BO218" s="150"/>
      <c r="BP218" s="150"/>
      <c r="BQ218" s="150"/>
      <c r="BR218" s="150"/>
      <c r="BS218" s="150"/>
      <c r="BT218" s="150"/>
      <c r="BU218" s="150"/>
      <c r="BV218" s="150"/>
      <c r="BW218" s="150"/>
      <c r="BX218" s="150"/>
      <c r="BY218" s="150"/>
      <c r="BZ218" s="150"/>
      <c r="CA218" s="150"/>
      <c r="CB218" s="150"/>
      <c r="CC218" s="150"/>
      <c r="CD218" s="150"/>
      <c r="CE218" s="150"/>
      <c r="CF218" s="150"/>
      <c r="CG218" s="150"/>
      <c r="CH218" s="150"/>
      <c r="CI218" s="150"/>
      <c r="CJ218" s="150"/>
      <c r="CK218" s="150"/>
      <c r="CL218" s="150"/>
      <c r="CM218" s="150"/>
      <c r="CN218" s="150"/>
      <c r="CO218" s="150"/>
      <c r="CP218" s="150"/>
      <c r="CQ218" s="150"/>
      <c r="CR218" s="150"/>
      <c r="CS218" s="150"/>
      <c r="CT218" s="150"/>
      <c r="CU218" s="150"/>
      <c r="CV218" s="150"/>
      <c r="CW218" s="150"/>
      <c r="CX218" s="150"/>
      <c r="CY218" s="150"/>
      <c r="CZ218" s="150"/>
      <c r="DA218" s="150"/>
      <c r="DB218" s="150"/>
      <c r="DC218" s="150"/>
      <c r="DD218" s="150"/>
      <c r="DE218" s="150"/>
      <c r="DF218" s="150"/>
      <c r="DG218" s="150"/>
      <c r="DH218" s="150"/>
      <c r="DI218" s="150"/>
      <c r="DJ218" s="150"/>
      <c r="DK218" s="150"/>
      <c r="DL218" s="150"/>
      <c r="DM218" s="150"/>
      <c r="DN218" s="150"/>
      <c r="DO218" s="150"/>
      <c r="DP218" s="150"/>
      <c r="DQ218" s="150"/>
      <c r="DR218" s="150"/>
      <c r="DS218" s="150"/>
      <c r="DT218" s="150"/>
      <c r="DU218" s="150"/>
      <c r="DV218" s="150"/>
      <c r="DW218" s="150"/>
      <c r="DX218" s="150"/>
      <c r="DY218" s="150"/>
      <c r="DZ218" s="150"/>
      <c r="EA218" s="150"/>
      <c r="EB218" s="150"/>
      <c r="EC218" s="150"/>
      <c r="ED218" s="150"/>
      <c r="EE218" s="150"/>
      <c r="EF218" s="150"/>
      <c r="EG218" s="150"/>
      <c r="EH218" s="150"/>
      <c r="EI218" s="150"/>
      <c r="EJ218" s="150"/>
      <c r="EK218" s="150"/>
      <c r="EL218" s="150"/>
      <c r="EM218" s="150"/>
      <c r="EN218" s="150"/>
      <c r="EO218" s="150"/>
      <c r="EP218" s="150"/>
      <c r="EQ218" s="150"/>
      <c r="ER218" s="150"/>
      <c r="ES218" s="150"/>
      <c r="ET218" s="150"/>
      <c r="EU218" s="150"/>
      <c r="EV218" s="150"/>
      <c r="EW218" s="150"/>
      <c r="EX218" s="150"/>
      <c r="EY218" s="150"/>
      <c r="EZ218" s="150"/>
      <c r="FA218" s="150"/>
      <c r="FB218" s="150"/>
      <c r="FC218" s="150"/>
      <c r="FD218" s="150"/>
      <c r="FE218" s="150"/>
      <c r="FF218" s="150"/>
      <c r="FG218" s="150"/>
      <c r="FH218" s="150"/>
      <c r="FI218" s="150"/>
      <c r="FJ218" s="150"/>
      <c r="FK218" s="150"/>
      <c r="FL218" s="150"/>
      <c r="FM218" s="150"/>
      <c r="FN218" s="150"/>
      <c r="FO218" s="150"/>
      <c r="FP218" s="150"/>
      <c r="FQ218" s="150"/>
      <c r="FR218" s="150"/>
      <c r="FS218" s="150"/>
      <c r="FT218" s="150"/>
      <c r="FU218" s="150"/>
      <c r="FV218" s="150"/>
      <c r="FW218" s="150"/>
      <c r="FX218" s="150"/>
      <c r="FY218" s="150"/>
      <c r="FZ218" s="150"/>
      <c r="GA218" s="150"/>
      <c r="GB218" s="150"/>
      <c r="GC218" s="150"/>
      <c r="GD218" s="150"/>
      <c r="GE218" s="150"/>
      <c r="GF218" s="150"/>
      <c r="GG218" s="150"/>
      <c r="GH218" s="150"/>
      <c r="GI218" s="150"/>
      <c r="GJ218" s="150"/>
      <c r="GK218" s="150"/>
      <c r="GL218" s="150"/>
      <c r="GM218" s="150"/>
      <c r="GN218" s="150"/>
      <c r="GO218" s="150"/>
      <c r="GP218" s="150"/>
      <c r="GQ218" s="150"/>
      <c r="GR218" s="150"/>
      <c r="GS218" s="150"/>
      <c r="GT218" s="150"/>
      <c r="GU218" s="150"/>
      <c r="GV218" s="150"/>
      <c r="GW218" s="150"/>
      <c r="GX218" s="150"/>
      <c r="GY218" s="150"/>
      <c r="GZ218" s="150"/>
      <c r="HA218" s="150"/>
      <c r="HB218" s="150"/>
      <c r="HC218" s="150"/>
      <c r="HD218" s="150"/>
      <c r="HE218" s="150"/>
      <c r="HF218" s="150"/>
      <c r="HG218" s="150"/>
      <c r="HH218" s="150"/>
      <c r="HI218" s="150"/>
      <c r="HJ218" s="150"/>
      <c r="HK218" s="150"/>
      <c r="HL218" s="150"/>
      <c r="HM218" s="150"/>
      <c r="HN218" s="150"/>
      <c r="HO218" s="150"/>
      <c r="HP218" s="150"/>
      <c r="HQ218" s="150"/>
      <c r="HR218" s="150"/>
      <c r="HS218" s="150"/>
      <c r="HT218" s="150"/>
      <c r="HU218" s="150"/>
      <c r="HV218" s="150"/>
      <c r="HW218" s="150"/>
      <c r="HX218" s="150"/>
      <c r="HY218" s="150"/>
      <c r="HZ218" s="150"/>
      <c r="IA218" s="150"/>
      <c r="IB218" s="150"/>
      <c r="IC218" s="150"/>
      <c r="ID218" s="150"/>
      <c r="IE218" s="150"/>
      <c r="IF218" s="150"/>
      <c r="IG218" s="150"/>
      <c r="IH218" s="150"/>
      <c r="II218" s="150"/>
      <c r="IJ218" s="150"/>
      <c r="IK218" s="150"/>
      <c r="IL218" s="150"/>
      <c r="IM218" s="150"/>
      <c r="IN218" s="150"/>
      <c r="IO218" s="150"/>
      <c r="IP218" s="150"/>
      <c r="IQ218" s="150"/>
      <c r="IR218" s="150"/>
      <c r="IS218" s="150"/>
      <c r="IT218" s="150"/>
      <c r="IU218" s="152"/>
      <c r="IV218" s="125"/>
    </row>
    <row r="219" spans="1:13" ht="21.75" customHeight="1">
      <c r="A219" s="93">
        <v>200</v>
      </c>
      <c r="B219" s="149"/>
      <c r="C219" s="33"/>
      <c r="D219" s="34"/>
      <c r="E219" s="34"/>
      <c r="F219" s="34"/>
      <c r="G219" s="34"/>
      <c r="H219" s="35">
        <f t="shared" si="12"/>
      </c>
      <c r="I219" s="35">
        <f t="shared" si="13"/>
      </c>
      <c r="J219" s="129"/>
      <c r="K219" s="147"/>
      <c r="L219" s="142"/>
      <c r="M219" s="139"/>
    </row>
    <row r="220" spans="1:13" ht="21.75" customHeight="1">
      <c r="A220" s="95">
        <v>201</v>
      </c>
      <c r="B220" s="149"/>
      <c r="C220" s="33"/>
      <c r="D220" s="34"/>
      <c r="E220" s="34"/>
      <c r="F220" s="34"/>
      <c r="G220" s="34"/>
      <c r="H220" s="35">
        <f t="shared" si="12"/>
      </c>
      <c r="I220" s="35">
        <f t="shared" si="13"/>
      </c>
      <c r="J220" s="129"/>
      <c r="K220" s="147"/>
      <c r="L220" s="142"/>
      <c r="M220" s="139"/>
    </row>
    <row r="221" spans="1:13" ht="21.75" customHeight="1">
      <c r="A221" s="93">
        <v>202</v>
      </c>
      <c r="B221" s="149"/>
      <c r="C221" s="33"/>
      <c r="D221" s="34"/>
      <c r="E221" s="34"/>
      <c r="F221" s="34"/>
      <c r="G221" s="34"/>
      <c r="H221" s="35">
        <f t="shared" si="12"/>
      </c>
      <c r="I221" s="35">
        <f t="shared" si="13"/>
      </c>
      <c r="J221" s="129"/>
      <c r="K221" s="147"/>
      <c r="L221" s="142"/>
      <c r="M221" s="139"/>
    </row>
    <row r="222" spans="1:13" ht="21.75" customHeight="1">
      <c r="A222" s="95">
        <v>203</v>
      </c>
      <c r="B222" s="149"/>
      <c r="C222" s="33"/>
      <c r="D222" s="34"/>
      <c r="E222" s="34"/>
      <c r="F222" s="34"/>
      <c r="G222" s="34"/>
      <c r="H222" s="35">
        <f t="shared" si="12"/>
      </c>
      <c r="I222" s="35">
        <f t="shared" si="13"/>
      </c>
      <c r="J222" s="129"/>
      <c r="K222" s="147"/>
      <c r="L222" s="142"/>
      <c r="M222" s="139"/>
    </row>
    <row r="223" spans="1:13" ht="21.75" customHeight="1">
      <c r="A223" s="93">
        <v>204</v>
      </c>
      <c r="B223" s="149"/>
      <c r="C223" s="33"/>
      <c r="D223" s="34"/>
      <c r="E223" s="34"/>
      <c r="F223" s="34"/>
      <c r="G223" s="34"/>
      <c r="H223" s="35">
        <f t="shared" si="12"/>
      </c>
      <c r="I223" s="35">
        <f t="shared" si="13"/>
      </c>
      <c r="J223" s="129"/>
      <c r="K223" s="147"/>
      <c r="L223" s="142"/>
      <c r="M223" s="139"/>
    </row>
    <row r="224" spans="1:13" ht="21.75" customHeight="1">
      <c r="A224" s="95">
        <v>205</v>
      </c>
      <c r="B224" s="149"/>
      <c r="C224" s="33"/>
      <c r="D224" s="34"/>
      <c r="E224" s="34"/>
      <c r="F224" s="34"/>
      <c r="G224" s="34"/>
      <c r="H224" s="35">
        <f t="shared" si="12"/>
      </c>
      <c r="I224" s="35">
        <f t="shared" si="13"/>
      </c>
      <c r="J224" s="129"/>
      <c r="K224" s="147"/>
      <c r="L224" s="142"/>
      <c r="M224" s="139"/>
    </row>
    <row r="225" spans="1:13" ht="21.75" customHeight="1">
      <c r="A225" s="93">
        <v>206</v>
      </c>
      <c r="B225" s="149"/>
      <c r="C225" s="33"/>
      <c r="D225" s="34"/>
      <c r="E225" s="34"/>
      <c r="F225" s="34"/>
      <c r="G225" s="34"/>
      <c r="H225" s="35">
        <f t="shared" si="12"/>
      </c>
      <c r="I225" s="35">
        <f t="shared" si="13"/>
      </c>
      <c r="J225" s="129"/>
      <c r="K225" s="147"/>
      <c r="L225" s="142"/>
      <c r="M225" s="139"/>
    </row>
    <row r="226" spans="1:13" ht="21.75" customHeight="1">
      <c r="A226" s="95">
        <v>207</v>
      </c>
      <c r="B226" s="149"/>
      <c r="C226" s="33"/>
      <c r="D226" s="34"/>
      <c r="E226" s="34"/>
      <c r="F226" s="34"/>
      <c r="G226" s="34"/>
      <c r="H226" s="35">
        <f t="shared" si="12"/>
      </c>
      <c r="I226" s="35">
        <f t="shared" si="13"/>
      </c>
      <c r="J226" s="129"/>
      <c r="K226" s="147"/>
      <c r="L226" s="142"/>
      <c r="M226" s="139"/>
    </row>
    <row r="227" spans="1:13" ht="21.75" customHeight="1">
      <c r="A227" s="93">
        <v>208</v>
      </c>
      <c r="B227" s="149"/>
      <c r="C227" s="33"/>
      <c r="D227" s="34"/>
      <c r="E227" s="34"/>
      <c r="F227" s="34"/>
      <c r="G227" s="34"/>
      <c r="H227" s="35">
        <f t="shared" si="12"/>
      </c>
      <c r="I227" s="35">
        <f t="shared" si="13"/>
      </c>
      <c r="J227" s="129"/>
      <c r="K227" s="147"/>
      <c r="M227" s="138"/>
    </row>
    <row r="228" spans="1:13" ht="21.75" customHeight="1">
      <c r="A228" s="95">
        <v>209</v>
      </c>
      <c r="B228" s="149"/>
      <c r="C228" s="33"/>
      <c r="D228" s="34"/>
      <c r="E228" s="34"/>
      <c r="F228" s="34"/>
      <c r="G228" s="34"/>
      <c r="H228" s="35">
        <f t="shared" si="12"/>
      </c>
      <c r="I228" s="35">
        <f t="shared" si="13"/>
      </c>
      <c r="J228" s="129"/>
      <c r="K228" s="147"/>
      <c r="M228" s="139"/>
    </row>
    <row r="229" spans="1:13" ht="21.75" customHeight="1">
      <c r="A229" s="93">
        <v>210</v>
      </c>
      <c r="B229" s="149"/>
      <c r="C229" s="33"/>
      <c r="D229" s="34"/>
      <c r="E229" s="34"/>
      <c r="F229" s="34"/>
      <c r="G229" s="34"/>
      <c r="H229" s="35">
        <f t="shared" si="12"/>
      </c>
      <c r="I229" s="35">
        <f t="shared" si="13"/>
      </c>
      <c r="J229" s="129"/>
      <c r="K229" s="147"/>
      <c r="M229" s="139"/>
    </row>
    <row r="230" spans="1:13" ht="21.75" customHeight="1">
      <c r="A230" s="95">
        <v>211</v>
      </c>
      <c r="B230" s="149"/>
      <c r="C230" s="33"/>
      <c r="D230" s="34"/>
      <c r="E230" s="34"/>
      <c r="F230" s="34"/>
      <c r="G230" s="34"/>
      <c r="H230" s="35">
        <f t="shared" si="12"/>
      </c>
      <c r="I230" s="35">
        <f t="shared" si="13"/>
      </c>
      <c r="J230" s="129"/>
      <c r="K230" s="147"/>
      <c r="M230" s="139"/>
    </row>
    <row r="231" spans="1:13" ht="21.75" customHeight="1">
      <c r="A231" s="93">
        <v>212</v>
      </c>
      <c r="B231" s="149"/>
      <c r="C231" s="33"/>
      <c r="D231" s="34"/>
      <c r="E231" s="34"/>
      <c r="F231" s="34"/>
      <c r="G231" s="34"/>
      <c r="H231" s="35">
        <f t="shared" si="12"/>
      </c>
      <c r="I231" s="35">
        <f t="shared" si="13"/>
      </c>
      <c r="J231" s="129"/>
      <c r="K231" s="147"/>
      <c r="M231" s="139"/>
    </row>
    <row r="232" spans="1:13" ht="21.75" customHeight="1">
      <c r="A232" s="95">
        <v>213</v>
      </c>
      <c r="B232" s="149"/>
      <c r="C232" s="33"/>
      <c r="D232" s="34"/>
      <c r="E232" s="34"/>
      <c r="F232" s="34"/>
      <c r="G232" s="34"/>
      <c r="H232" s="35">
        <f t="shared" si="12"/>
      </c>
      <c r="I232" s="35">
        <f t="shared" si="13"/>
      </c>
      <c r="J232" s="129"/>
      <c r="K232" s="147"/>
      <c r="M232" s="139"/>
    </row>
    <row r="233" spans="1:13" ht="21.75" customHeight="1">
      <c r="A233" s="93">
        <v>214</v>
      </c>
      <c r="B233" s="149"/>
      <c r="C233" s="33"/>
      <c r="D233" s="34"/>
      <c r="E233" s="34"/>
      <c r="F233" s="34"/>
      <c r="G233" s="34"/>
      <c r="H233" s="35">
        <f t="shared" si="12"/>
      </c>
      <c r="I233" s="35">
        <f t="shared" si="13"/>
      </c>
      <c r="J233" s="129"/>
      <c r="K233" s="147"/>
      <c r="M233" s="139"/>
    </row>
    <row r="234" spans="1:13" ht="21.75" customHeight="1">
      <c r="A234" s="95">
        <v>215</v>
      </c>
      <c r="B234" s="149"/>
      <c r="C234" s="33"/>
      <c r="D234" s="34"/>
      <c r="E234" s="34"/>
      <c r="F234" s="34"/>
      <c r="G234" s="34"/>
      <c r="H234" s="35">
        <f t="shared" si="12"/>
      </c>
      <c r="I234" s="35">
        <f t="shared" si="13"/>
      </c>
      <c r="J234" s="129"/>
      <c r="K234" s="147"/>
      <c r="M234" s="139"/>
    </row>
    <row r="235" spans="1:13" ht="21.75" customHeight="1">
      <c r="A235" s="93">
        <v>216</v>
      </c>
      <c r="B235" s="149"/>
      <c r="C235" s="33"/>
      <c r="D235" s="34"/>
      <c r="E235" s="34"/>
      <c r="F235" s="34"/>
      <c r="G235" s="34"/>
      <c r="H235" s="35">
        <f t="shared" si="12"/>
      </c>
      <c r="I235" s="35">
        <f t="shared" si="13"/>
      </c>
      <c r="J235" s="129"/>
      <c r="K235" s="147"/>
      <c r="M235" s="139"/>
    </row>
    <row r="236" spans="1:13" ht="21.75" customHeight="1">
      <c r="A236" s="95">
        <v>217</v>
      </c>
      <c r="B236" s="149"/>
      <c r="C236" s="33"/>
      <c r="D236" s="34"/>
      <c r="E236" s="34"/>
      <c r="F236" s="34"/>
      <c r="G236" s="34"/>
      <c r="H236" s="35">
        <f t="shared" si="12"/>
      </c>
      <c r="I236" s="35">
        <f t="shared" si="13"/>
      </c>
      <c r="J236" s="129"/>
      <c r="K236" s="147"/>
      <c r="M236" s="139"/>
    </row>
    <row r="237" spans="1:13" ht="21.75" customHeight="1">
      <c r="A237" s="93">
        <v>218</v>
      </c>
      <c r="B237" s="149"/>
      <c r="C237" s="33"/>
      <c r="D237" s="34"/>
      <c r="E237" s="34"/>
      <c r="F237" s="34"/>
      <c r="G237" s="34"/>
      <c r="H237" s="35">
        <f t="shared" si="12"/>
      </c>
      <c r="I237" s="35">
        <f t="shared" si="13"/>
      </c>
      <c r="J237" s="129"/>
      <c r="K237" s="147"/>
      <c r="M237" s="139"/>
    </row>
    <row r="238" spans="1:13" ht="21.75" customHeight="1">
      <c r="A238" s="95">
        <v>219</v>
      </c>
      <c r="B238" s="149"/>
      <c r="C238" s="33"/>
      <c r="D238" s="34"/>
      <c r="E238" s="34"/>
      <c r="F238" s="34"/>
      <c r="G238" s="34"/>
      <c r="H238" s="35">
        <f t="shared" si="12"/>
      </c>
      <c r="I238" s="35">
        <f t="shared" si="13"/>
      </c>
      <c r="J238" s="129"/>
      <c r="K238" s="147"/>
      <c r="M238" s="139"/>
    </row>
    <row r="239" spans="1:13" ht="21.75" customHeight="1">
      <c r="A239" s="93">
        <v>220</v>
      </c>
      <c r="B239" s="149"/>
      <c r="C239" s="33"/>
      <c r="D239" s="31"/>
      <c r="E239" s="31"/>
      <c r="F239" s="31"/>
      <c r="G239" s="31"/>
      <c r="H239" s="35">
        <f t="shared" si="12"/>
      </c>
      <c r="I239" s="35">
        <f t="shared" si="13"/>
      </c>
      <c r="J239" s="129"/>
      <c r="K239" s="147"/>
      <c r="M239" s="138"/>
    </row>
    <row r="240" spans="1:13" ht="21.75" customHeight="1">
      <c r="A240" s="95">
        <v>221</v>
      </c>
      <c r="B240" s="149"/>
      <c r="C240" s="33"/>
      <c r="D240" s="34"/>
      <c r="E240" s="34"/>
      <c r="F240" s="34"/>
      <c r="G240" s="34"/>
      <c r="H240" s="35">
        <f t="shared" si="12"/>
      </c>
      <c r="I240" s="35">
        <f t="shared" si="13"/>
      </c>
      <c r="J240" s="129"/>
      <c r="K240" s="147"/>
      <c r="M240" s="139"/>
    </row>
    <row r="241" spans="1:13" ht="21.75" customHeight="1">
      <c r="A241" s="93">
        <v>222</v>
      </c>
      <c r="B241" s="149"/>
      <c r="C241" s="33"/>
      <c r="D241" s="34"/>
      <c r="E241" s="34"/>
      <c r="F241" s="34"/>
      <c r="G241" s="34"/>
      <c r="H241" s="35">
        <f t="shared" si="12"/>
      </c>
      <c r="I241" s="35">
        <f t="shared" si="13"/>
      </c>
      <c r="J241" s="129"/>
      <c r="K241" s="147"/>
      <c r="M241" s="139"/>
    </row>
    <row r="242" spans="1:13" ht="21.75" customHeight="1">
      <c r="A242" s="95">
        <v>223</v>
      </c>
      <c r="B242" s="149"/>
      <c r="C242" s="33"/>
      <c r="D242" s="34"/>
      <c r="E242" s="34"/>
      <c r="F242" s="34"/>
      <c r="G242" s="34"/>
      <c r="H242" s="35">
        <f t="shared" si="12"/>
      </c>
      <c r="I242" s="35">
        <f t="shared" si="13"/>
      </c>
      <c r="J242" s="129"/>
      <c r="K242" s="147"/>
      <c r="M242" s="139"/>
    </row>
    <row r="243" spans="1:13" ht="21.75" customHeight="1">
      <c r="A243" s="93">
        <v>224</v>
      </c>
      <c r="B243" s="149"/>
      <c r="C243" s="33"/>
      <c r="D243" s="34"/>
      <c r="E243" s="34"/>
      <c r="F243" s="34"/>
      <c r="G243" s="34"/>
      <c r="H243" s="35">
        <f t="shared" si="12"/>
      </c>
      <c r="I243" s="35">
        <f t="shared" si="13"/>
      </c>
      <c r="J243" s="129"/>
      <c r="K243" s="147"/>
      <c r="M243" s="139"/>
    </row>
    <row r="244" spans="1:13" ht="21.75" customHeight="1">
      <c r="A244" s="95">
        <v>225</v>
      </c>
      <c r="B244" s="149"/>
      <c r="C244" s="33"/>
      <c r="D244" s="34"/>
      <c r="E244" s="34"/>
      <c r="F244" s="34"/>
      <c r="G244" s="34"/>
      <c r="H244" s="35">
        <f aca="true" t="shared" si="14" ref="H244:H269">IF((D244-E244)+(F244-G244)&gt;0,((D244-E244)+(F244-G244)),"")</f>
      </c>
      <c r="I244" s="35">
        <f aca="true" t="shared" si="15" ref="I244:I269">IF((D244-E244)+(F244-G244)&lt;0,-((D244-E244)+(F244-G244)),"")</f>
      </c>
      <c r="J244" s="129"/>
      <c r="K244" s="147"/>
      <c r="M244" s="139"/>
    </row>
    <row r="245" spans="1:13" ht="21.75" customHeight="1">
      <c r="A245" s="93">
        <v>226</v>
      </c>
      <c r="B245" s="149"/>
      <c r="C245" s="33"/>
      <c r="D245" s="34"/>
      <c r="E245" s="34"/>
      <c r="F245" s="34"/>
      <c r="G245" s="34"/>
      <c r="H245" s="35">
        <f t="shared" si="14"/>
      </c>
      <c r="I245" s="35">
        <f t="shared" si="15"/>
      </c>
      <c r="J245" s="129"/>
      <c r="K245" s="147"/>
      <c r="M245" s="139"/>
    </row>
    <row r="246" spans="1:13" ht="21.75" customHeight="1">
      <c r="A246" s="95">
        <v>227</v>
      </c>
      <c r="B246" s="149"/>
      <c r="C246" s="33"/>
      <c r="D246" s="34"/>
      <c r="E246" s="34"/>
      <c r="F246" s="34"/>
      <c r="G246" s="34"/>
      <c r="H246" s="35">
        <f t="shared" si="14"/>
      </c>
      <c r="I246" s="35">
        <f t="shared" si="15"/>
      </c>
      <c r="J246" s="129"/>
      <c r="K246" s="147"/>
      <c r="M246" s="139"/>
    </row>
    <row r="247" spans="1:13" ht="18.75" customHeight="1">
      <c r="A247" s="93">
        <v>228</v>
      </c>
      <c r="B247" s="149"/>
      <c r="C247" s="33"/>
      <c r="D247" s="34"/>
      <c r="E247" s="34"/>
      <c r="F247" s="34"/>
      <c r="G247" s="34"/>
      <c r="H247" s="35">
        <f t="shared" si="14"/>
      </c>
      <c r="I247" s="35">
        <f t="shared" si="15"/>
      </c>
      <c r="J247" s="129"/>
      <c r="K247" s="147"/>
      <c r="M247" s="139"/>
    </row>
    <row r="248" spans="1:13" ht="18.75" customHeight="1">
      <c r="A248" s="95">
        <v>229</v>
      </c>
      <c r="B248" s="149"/>
      <c r="C248" s="33"/>
      <c r="D248" s="34"/>
      <c r="E248" s="34"/>
      <c r="F248" s="34"/>
      <c r="G248" s="34"/>
      <c r="H248" s="35">
        <f t="shared" si="14"/>
      </c>
      <c r="I248" s="35">
        <f t="shared" si="15"/>
      </c>
      <c r="J248" s="129"/>
      <c r="K248" s="147"/>
      <c r="M248" s="138"/>
    </row>
    <row r="249" spans="1:13" ht="18.75" customHeight="1">
      <c r="A249" s="93">
        <v>230</v>
      </c>
      <c r="B249" s="149"/>
      <c r="C249" s="33"/>
      <c r="D249" s="34"/>
      <c r="E249" s="34"/>
      <c r="F249" s="34"/>
      <c r="G249" s="34"/>
      <c r="H249" s="35">
        <f t="shared" si="14"/>
      </c>
      <c r="I249" s="35">
        <f t="shared" si="15"/>
      </c>
      <c r="J249" s="129"/>
      <c r="K249" s="147"/>
      <c r="M249" s="139"/>
    </row>
    <row r="250" spans="1:13" ht="18.75" customHeight="1">
      <c r="A250" s="95">
        <v>231</v>
      </c>
      <c r="B250" s="149"/>
      <c r="C250" s="33"/>
      <c r="D250" s="34"/>
      <c r="E250" s="34"/>
      <c r="F250" s="34"/>
      <c r="G250" s="34"/>
      <c r="H250" s="35">
        <f t="shared" si="14"/>
      </c>
      <c r="I250" s="35">
        <f t="shared" si="15"/>
      </c>
      <c r="J250" s="129"/>
      <c r="K250" s="147"/>
      <c r="M250" s="139"/>
    </row>
    <row r="251" spans="1:13" ht="18.75" customHeight="1">
      <c r="A251" s="93">
        <v>232</v>
      </c>
      <c r="B251" s="149"/>
      <c r="C251" s="33"/>
      <c r="D251" s="34"/>
      <c r="E251" s="34"/>
      <c r="F251" s="34"/>
      <c r="G251" s="34"/>
      <c r="H251" s="35">
        <f t="shared" si="14"/>
      </c>
      <c r="I251" s="35">
        <f t="shared" si="15"/>
      </c>
      <c r="J251" s="129"/>
      <c r="K251" s="147"/>
      <c r="M251" s="139"/>
    </row>
    <row r="252" spans="1:13" ht="18.75" customHeight="1">
      <c r="A252" s="95">
        <v>233</v>
      </c>
      <c r="B252" s="149"/>
      <c r="C252" s="33"/>
      <c r="D252" s="34"/>
      <c r="E252" s="34"/>
      <c r="F252" s="34"/>
      <c r="G252" s="34"/>
      <c r="H252" s="35">
        <f t="shared" si="14"/>
      </c>
      <c r="I252" s="35">
        <f t="shared" si="15"/>
      </c>
      <c r="J252" s="129"/>
      <c r="K252" s="147"/>
      <c r="M252" s="139"/>
    </row>
    <row r="253" spans="1:13" ht="18.75" customHeight="1">
      <c r="A253" s="93">
        <v>234</v>
      </c>
      <c r="B253" s="149"/>
      <c r="C253" s="33"/>
      <c r="D253" s="34"/>
      <c r="E253" s="34"/>
      <c r="F253" s="34"/>
      <c r="G253" s="34"/>
      <c r="H253" s="35">
        <f t="shared" si="14"/>
      </c>
      <c r="I253" s="35">
        <f t="shared" si="15"/>
      </c>
      <c r="J253" s="129"/>
      <c r="K253" s="147"/>
      <c r="M253" s="139"/>
    </row>
    <row r="254" spans="1:13" ht="18.75" customHeight="1">
      <c r="A254" s="95">
        <v>235</v>
      </c>
      <c r="B254" s="149"/>
      <c r="C254" s="33"/>
      <c r="D254" s="34"/>
      <c r="E254" s="34"/>
      <c r="F254" s="34"/>
      <c r="G254" s="34"/>
      <c r="H254" s="35">
        <f t="shared" si="14"/>
      </c>
      <c r="I254" s="35">
        <f t="shared" si="15"/>
      </c>
      <c r="J254" s="129"/>
      <c r="K254" s="147"/>
      <c r="M254" s="139"/>
    </row>
    <row r="255" spans="1:13" ht="18.75" customHeight="1">
      <c r="A255" s="93">
        <v>236</v>
      </c>
      <c r="B255" s="149"/>
      <c r="C255" s="33"/>
      <c r="D255" s="34"/>
      <c r="E255" s="34"/>
      <c r="F255" s="34"/>
      <c r="G255" s="34"/>
      <c r="H255" s="35">
        <f t="shared" si="14"/>
      </c>
      <c r="I255" s="35">
        <f t="shared" si="15"/>
      </c>
      <c r="J255" s="129"/>
      <c r="K255" s="147"/>
      <c r="L255" s="30"/>
      <c r="M255" s="139"/>
    </row>
    <row r="256" spans="1:13" ht="18.75" customHeight="1">
      <c r="A256" s="95">
        <v>237</v>
      </c>
      <c r="B256" s="149"/>
      <c r="C256" s="33"/>
      <c r="D256" s="34"/>
      <c r="E256" s="34"/>
      <c r="F256" s="34"/>
      <c r="G256" s="34"/>
      <c r="H256" s="35">
        <f t="shared" si="14"/>
      </c>
      <c r="I256" s="35">
        <f t="shared" si="15"/>
      </c>
      <c r="J256" s="129"/>
      <c r="K256" s="147"/>
      <c r="L256" s="30"/>
      <c r="M256" s="139"/>
    </row>
    <row r="257" spans="1:13" ht="18.75" customHeight="1">
      <c r="A257" s="93">
        <v>238</v>
      </c>
      <c r="B257" s="149"/>
      <c r="C257" s="33"/>
      <c r="D257" s="34"/>
      <c r="E257" s="34"/>
      <c r="F257" s="34"/>
      <c r="G257" s="34"/>
      <c r="H257" s="35">
        <f t="shared" si="14"/>
      </c>
      <c r="I257" s="35">
        <f t="shared" si="15"/>
      </c>
      <c r="J257" s="129"/>
      <c r="K257" s="147"/>
      <c r="L257" s="30"/>
      <c r="M257" s="139"/>
    </row>
    <row r="258" spans="1:13" ht="18.75" customHeight="1">
      <c r="A258" s="95">
        <v>239</v>
      </c>
      <c r="B258" s="149"/>
      <c r="C258" s="33"/>
      <c r="D258" s="34"/>
      <c r="E258" s="34"/>
      <c r="F258" s="34"/>
      <c r="G258" s="34"/>
      <c r="H258" s="35">
        <f t="shared" si="14"/>
      </c>
      <c r="I258" s="35">
        <f t="shared" si="15"/>
      </c>
      <c r="J258" s="129"/>
      <c r="K258" s="147"/>
      <c r="L258" s="30"/>
      <c r="M258" s="139"/>
    </row>
    <row r="259" spans="1:256" ht="18.75" customHeight="1">
      <c r="A259" s="93">
        <v>240</v>
      </c>
      <c r="B259" s="149"/>
      <c r="C259" s="33"/>
      <c r="D259" s="34"/>
      <c r="E259" s="34"/>
      <c r="F259" s="34"/>
      <c r="G259" s="34"/>
      <c r="H259" s="35">
        <f t="shared" si="14"/>
      </c>
      <c r="I259" s="35">
        <f t="shared" si="15"/>
      </c>
      <c r="J259" s="129"/>
      <c r="K259" s="147"/>
      <c r="L259" s="30"/>
      <c r="M259" s="139"/>
      <c r="IT259" s="15"/>
      <c r="IU259" s="15"/>
      <c r="IV259" s="15"/>
    </row>
    <row r="260" spans="1:256" ht="18.75" customHeight="1">
      <c r="A260" s="95">
        <v>241</v>
      </c>
      <c r="B260" s="149"/>
      <c r="C260" s="33"/>
      <c r="D260" s="34"/>
      <c r="E260" s="34"/>
      <c r="F260" s="34"/>
      <c r="G260" s="34"/>
      <c r="H260" s="35">
        <f t="shared" si="14"/>
      </c>
      <c r="I260" s="35">
        <f t="shared" si="15"/>
      </c>
      <c r="J260" s="129"/>
      <c r="K260" s="147"/>
      <c r="L260" s="30"/>
      <c r="M260" s="138"/>
      <c r="IT260" s="15"/>
      <c r="IU260" s="15"/>
      <c r="IV260" s="15"/>
    </row>
    <row r="261" spans="1:256" s="84" customFormat="1" ht="18.75" customHeight="1">
      <c r="A261" s="93">
        <v>242</v>
      </c>
      <c r="B261" s="149"/>
      <c r="C261" s="33"/>
      <c r="D261" s="34"/>
      <c r="E261" s="34"/>
      <c r="F261" s="34"/>
      <c r="G261" s="34"/>
      <c r="H261" s="35">
        <f t="shared" si="14"/>
      </c>
      <c r="I261" s="35">
        <f t="shared" si="15"/>
      </c>
      <c r="J261" s="129"/>
      <c r="K261" s="147"/>
      <c r="L261" s="30"/>
      <c r="M261" s="139"/>
      <c r="N261" s="154"/>
      <c r="O261" s="150"/>
      <c r="P261" s="150"/>
      <c r="Q261" s="150"/>
      <c r="R261" s="150"/>
      <c r="S261" s="150"/>
      <c r="T261" s="150"/>
      <c r="U261" s="150"/>
      <c r="V261" s="150"/>
      <c r="W261" s="150"/>
      <c r="X261" s="150"/>
      <c r="Y261" s="150"/>
      <c r="Z261" s="150"/>
      <c r="AA261" s="150"/>
      <c r="AB261" s="150"/>
      <c r="AC261" s="150"/>
      <c r="AD261" s="150"/>
      <c r="AE261" s="150"/>
      <c r="AF261" s="150"/>
      <c r="AG261" s="150"/>
      <c r="AH261" s="150"/>
      <c r="AI261" s="150"/>
      <c r="AJ261" s="150"/>
      <c r="AK261" s="150"/>
      <c r="AL261" s="150"/>
      <c r="AM261" s="150"/>
      <c r="AN261" s="150"/>
      <c r="AO261" s="150"/>
      <c r="AP261" s="150"/>
      <c r="AQ261" s="150"/>
      <c r="AR261" s="150"/>
      <c r="AS261" s="150"/>
      <c r="AT261" s="150"/>
      <c r="AU261" s="150"/>
      <c r="AV261" s="150"/>
      <c r="AW261" s="150"/>
      <c r="AX261" s="150"/>
      <c r="AY261" s="150"/>
      <c r="AZ261" s="150"/>
      <c r="BA261" s="150"/>
      <c r="BB261" s="150"/>
      <c r="BC261" s="150"/>
      <c r="BD261" s="150"/>
      <c r="BE261" s="150"/>
      <c r="BF261" s="150"/>
      <c r="BG261" s="150"/>
      <c r="BH261" s="150"/>
      <c r="BI261" s="150"/>
      <c r="BJ261" s="150"/>
      <c r="BK261" s="150"/>
      <c r="BL261" s="150"/>
      <c r="BM261" s="150"/>
      <c r="BN261" s="150"/>
      <c r="BO261" s="150"/>
      <c r="BP261" s="150"/>
      <c r="BQ261" s="150"/>
      <c r="BR261" s="150"/>
      <c r="BS261" s="150"/>
      <c r="BT261" s="150"/>
      <c r="BU261" s="150"/>
      <c r="BV261" s="150"/>
      <c r="BW261" s="150"/>
      <c r="BX261" s="150"/>
      <c r="BY261" s="150"/>
      <c r="BZ261" s="150"/>
      <c r="CA261" s="150"/>
      <c r="CB261" s="150"/>
      <c r="CC261" s="150"/>
      <c r="CD261" s="150"/>
      <c r="CE261" s="150"/>
      <c r="CF261" s="150"/>
      <c r="CG261" s="150"/>
      <c r="CH261" s="150"/>
      <c r="CI261" s="150"/>
      <c r="CJ261" s="150"/>
      <c r="CK261" s="150"/>
      <c r="CL261" s="150"/>
      <c r="CM261" s="150"/>
      <c r="CN261" s="150"/>
      <c r="CO261" s="150"/>
      <c r="CP261" s="150"/>
      <c r="CQ261" s="150"/>
      <c r="CR261" s="150"/>
      <c r="CS261" s="150"/>
      <c r="CT261" s="150"/>
      <c r="CU261" s="150"/>
      <c r="CV261" s="150"/>
      <c r="CW261" s="150"/>
      <c r="CX261" s="150"/>
      <c r="CY261" s="150"/>
      <c r="CZ261" s="150"/>
      <c r="DA261" s="150"/>
      <c r="DB261" s="150"/>
      <c r="DC261" s="150"/>
      <c r="DD261" s="150"/>
      <c r="DE261" s="150"/>
      <c r="DF261" s="150"/>
      <c r="DG261" s="150"/>
      <c r="DH261" s="150"/>
      <c r="DI261" s="150"/>
      <c r="DJ261" s="150"/>
      <c r="DK261" s="150"/>
      <c r="DL261" s="150"/>
      <c r="DM261" s="150"/>
      <c r="DN261" s="150"/>
      <c r="DO261" s="150"/>
      <c r="DP261" s="150"/>
      <c r="DQ261" s="150"/>
      <c r="DR261" s="150"/>
      <c r="DS261" s="150"/>
      <c r="DT261" s="150"/>
      <c r="DU261" s="150"/>
      <c r="DV261" s="150"/>
      <c r="DW261" s="150"/>
      <c r="DX261" s="150"/>
      <c r="DY261" s="150"/>
      <c r="DZ261" s="150"/>
      <c r="EA261" s="150"/>
      <c r="EB261" s="150"/>
      <c r="EC261" s="150"/>
      <c r="ED261" s="150"/>
      <c r="EE261" s="150"/>
      <c r="EF261" s="150"/>
      <c r="EG261" s="150"/>
      <c r="EH261" s="150"/>
      <c r="EI261" s="150"/>
      <c r="EJ261" s="150"/>
      <c r="EK261" s="150"/>
      <c r="EL261" s="150"/>
      <c r="EM261" s="150"/>
      <c r="EN261" s="150"/>
      <c r="EO261" s="150"/>
      <c r="EP261" s="150"/>
      <c r="EQ261" s="150"/>
      <c r="ER261" s="150"/>
      <c r="ES261" s="150"/>
      <c r="ET261" s="150"/>
      <c r="EU261" s="150"/>
      <c r="EV261" s="150"/>
      <c r="EW261" s="150"/>
      <c r="EX261" s="150"/>
      <c r="EY261" s="150"/>
      <c r="EZ261" s="150"/>
      <c r="FA261" s="150"/>
      <c r="FB261" s="150"/>
      <c r="FC261" s="150"/>
      <c r="FD261" s="150"/>
      <c r="FE261" s="150"/>
      <c r="FF261" s="150"/>
      <c r="FG261" s="150"/>
      <c r="FH261" s="150"/>
      <c r="FI261" s="150"/>
      <c r="FJ261" s="150"/>
      <c r="FK261" s="150"/>
      <c r="FL261" s="150"/>
      <c r="FM261" s="150"/>
      <c r="FN261" s="150"/>
      <c r="FO261" s="150"/>
      <c r="FP261" s="150"/>
      <c r="FQ261" s="150"/>
      <c r="FR261" s="150"/>
      <c r="FS261" s="150"/>
      <c r="FT261" s="150"/>
      <c r="FU261" s="150"/>
      <c r="FV261" s="150"/>
      <c r="FW261" s="150"/>
      <c r="FX261" s="150"/>
      <c r="FY261" s="150"/>
      <c r="FZ261" s="150"/>
      <c r="GA261" s="150"/>
      <c r="GB261" s="150"/>
      <c r="GC261" s="150"/>
      <c r="GD261" s="150"/>
      <c r="GE261" s="150"/>
      <c r="GF261" s="150"/>
      <c r="GG261" s="150"/>
      <c r="GH261" s="150"/>
      <c r="GI261" s="150"/>
      <c r="GJ261" s="150"/>
      <c r="GK261" s="150"/>
      <c r="GL261" s="150"/>
      <c r="GM261" s="150"/>
      <c r="GN261" s="150"/>
      <c r="GO261" s="150"/>
      <c r="GP261" s="150"/>
      <c r="GQ261" s="150"/>
      <c r="GR261" s="150"/>
      <c r="GS261" s="150"/>
      <c r="GT261" s="150"/>
      <c r="GU261" s="150"/>
      <c r="GV261" s="150"/>
      <c r="GW261" s="150"/>
      <c r="GX261" s="150"/>
      <c r="GY261" s="150"/>
      <c r="GZ261" s="150"/>
      <c r="HA261" s="150"/>
      <c r="HB261" s="150"/>
      <c r="HC261" s="150"/>
      <c r="HD261" s="150"/>
      <c r="HE261" s="150"/>
      <c r="HF261" s="150"/>
      <c r="HG261" s="150"/>
      <c r="HH261" s="150"/>
      <c r="HI261" s="150"/>
      <c r="HJ261" s="150"/>
      <c r="HK261" s="150"/>
      <c r="HL261" s="150"/>
      <c r="HM261" s="150"/>
      <c r="HN261" s="150"/>
      <c r="HO261" s="150"/>
      <c r="HP261" s="150"/>
      <c r="HQ261" s="150"/>
      <c r="HR261" s="150"/>
      <c r="HS261" s="150"/>
      <c r="HT261" s="150"/>
      <c r="HU261" s="150"/>
      <c r="HV261" s="150"/>
      <c r="HW261" s="150"/>
      <c r="HX261" s="150"/>
      <c r="HY261" s="150"/>
      <c r="HZ261" s="150"/>
      <c r="IA261" s="150"/>
      <c r="IB261" s="150"/>
      <c r="IC261" s="150"/>
      <c r="ID261" s="150"/>
      <c r="IE261" s="150"/>
      <c r="IF261" s="150"/>
      <c r="IG261" s="150"/>
      <c r="IH261" s="150"/>
      <c r="II261" s="150"/>
      <c r="IJ261" s="150"/>
      <c r="IK261" s="150"/>
      <c r="IL261" s="150"/>
      <c r="IM261" s="150"/>
      <c r="IN261" s="150"/>
      <c r="IO261" s="150"/>
      <c r="IP261" s="150"/>
      <c r="IQ261" s="150"/>
      <c r="IR261" s="150"/>
      <c r="IS261" s="152"/>
      <c r="IT261" s="153"/>
      <c r="IU261" s="153"/>
      <c r="IV261" s="125"/>
    </row>
    <row r="262" spans="1:256" ht="18.75" customHeight="1">
      <c r="A262" s="95">
        <v>243</v>
      </c>
      <c r="B262" s="149"/>
      <c r="C262" s="33"/>
      <c r="D262" s="34"/>
      <c r="E262" s="34"/>
      <c r="F262" s="34"/>
      <c r="G262" s="34"/>
      <c r="H262" s="35">
        <f t="shared" si="14"/>
      </c>
      <c r="I262" s="35">
        <f t="shared" si="15"/>
      </c>
      <c r="J262" s="129"/>
      <c r="K262" s="147"/>
      <c r="L262" s="30"/>
      <c r="M262" s="139"/>
      <c r="IT262" s="15"/>
      <c r="IU262" s="15"/>
      <c r="IV262" s="15"/>
    </row>
    <row r="263" spans="1:13" ht="18.75" customHeight="1">
      <c r="A263" s="93">
        <v>244</v>
      </c>
      <c r="B263" s="149"/>
      <c r="C263" s="33"/>
      <c r="D263" s="34"/>
      <c r="E263" s="34"/>
      <c r="F263" s="34"/>
      <c r="G263" s="34"/>
      <c r="H263" s="35">
        <f t="shared" si="14"/>
      </c>
      <c r="I263" s="35">
        <f t="shared" si="15"/>
      </c>
      <c r="J263" s="129"/>
      <c r="K263" s="147"/>
      <c r="L263" s="30"/>
      <c r="M263" s="139"/>
    </row>
    <row r="264" spans="1:13" ht="18.75" customHeight="1">
      <c r="A264" s="95">
        <v>245</v>
      </c>
      <c r="B264" s="149"/>
      <c r="C264" s="33"/>
      <c r="D264" s="34"/>
      <c r="E264" s="34"/>
      <c r="F264" s="34"/>
      <c r="G264" s="34"/>
      <c r="H264" s="35">
        <f t="shared" si="14"/>
      </c>
      <c r="I264" s="35">
        <f t="shared" si="15"/>
      </c>
      <c r="J264" s="129"/>
      <c r="K264" s="147"/>
      <c r="L264" s="30"/>
      <c r="M264" s="139"/>
    </row>
    <row r="265" spans="1:13" ht="18.75" customHeight="1">
      <c r="A265" s="93">
        <v>246</v>
      </c>
      <c r="B265" s="149"/>
      <c r="C265" s="33"/>
      <c r="D265" s="34"/>
      <c r="E265" s="34"/>
      <c r="F265" s="34"/>
      <c r="G265" s="34"/>
      <c r="H265" s="35">
        <f t="shared" si="14"/>
      </c>
      <c r="I265" s="35">
        <f t="shared" si="15"/>
      </c>
      <c r="J265" s="129"/>
      <c r="K265" s="147"/>
      <c r="L265" s="30"/>
      <c r="M265" s="139"/>
    </row>
    <row r="266" spans="1:13" ht="18.75" customHeight="1">
      <c r="A266" s="95">
        <v>247</v>
      </c>
      <c r="B266" s="149"/>
      <c r="C266" s="33"/>
      <c r="D266" s="34"/>
      <c r="E266" s="34"/>
      <c r="F266" s="34"/>
      <c r="G266" s="34"/>
      <c r="H266" s="35">
        <f t="shared" si="14"/>
      </c>
      <c r="I266" s="35">
        <f t="shared" si="15"/>
      </c>
      <c r="J266" s="129"/>
      <c r="K266" s="147"/>
      <c r="L266" s="30"/>
      <c r="M266" s="139"/>
    </row>
    <row r="267" spans="1:13" ht="18.75" customHeight="1">
      <c r="A267" s="93">
        <v>248</v>
      </c>
      <c r="B267" s="149"/>
      <c r="C267" s="33"/>
      <c r="D267" s="34"/>
      <c r="E267" s="34"/>
      <c r="F267" s="34"/>
      <c r="G267" s="34"/>
      <c r="H267" s="35">
        <f t="shared" si="14"/>
      </c>
      <c r="I267" s="35">
        <f t="shared" si="15"/>
      </c>
      <c r="J267" s="129"/>
      <c r="K267" s="147"/>
      <c r="L267" s="30"/>
      <c r="M267" s="139"/>
    </row>
    <row r="268" spans="1:13" ht="18.75" customHeight="1">
      <c r="A268" s="95">
        <v>249</v>
      </c>
      <c r="B268" s="149"/>
      <c r="C268" s="33"/>
      <c r="D268" s="34"/>
      <c r="E268" s="34"/>
      <c r="F268" s="34"/>
      <c r="G268" s="34"/>
      <c r="H268" s="35">
        <f t="shared" si="14"/>
      </c>
      <c r="I268" s="35">
        <f t="shared" si="15"/>
      </c>
      <c r="J268" s="129"/>
      <c r="K268" s="147"/>
      <c r="L268" s="30"/>
      <c r="M268" s="139"/>
    </row>
    <row r="269" spans="1:13" ht="18.75" customHeight="1">
      <c r="A269" s="93">
        <v>250</v>
      </c>
      <c r="B269" s="149"/>
      <c r="C269" s="33"/>
      <c r="D269" s="34"/>
      <c r="E269" s="34"/>
      <c r="F269" s="34"/>
      <c r="G269" s="34"/>
      <c r="H269" s="35">
        <f t="shared" si="14"/>
      </c>
      <c r="I269" s="35">
        <f t="shared" si="15"/>
      </c>
      <c r="J269" s="130"/>
      <c r="K269" s="147"/>
      <c r="M269" s="140"/>
    </row>
    <row r="270" spans="1:14" ht="18.75" customHeight="1">
      <c r="A270" s="96"/>
      <c r="B270" s="36"/>
      <c r="C270" s="37" t="s">
        <v>29</v>
      </c>
      <c r="D270" s="38">
        <f aca="true" t="shared" si="16" ref="D270:I270">SUM(D20:D269)</f>
        <v>0</v>
      </c>
      <c r="E270" s="38">
        <f t="shared" si="16"/>
        <v>0</v>
      </c>
      <c r="F270" s="38">
        <f t="shared" si="16"/>
        <v>0</v>
      </c>
      <c r="G270" s="38">
        <f t="shared" si="16"/>
        <v>0</v>
      </c>
      <c r="H270" s="38">
        <f t="shared" si="16"/>
        <v>0</v>
      </c>
      <c r="I270" s="117">
        <f t="shared" si="16"/>
        <v>0</v>
      </c>
      <c r="J270" s="119"/>
      <c r="K270" s="36"/>
      <c r="L270" s="120"/>
      <c r="M270" s="141"/>
      <c r="N270" s="118"/>
    </row>
    <row r="271" spans="1:13" s="44" customFormat="1" ht="23.25" customHeight="1">
      <c r="A271" s="97"/>
      <c r="B271" s="39" t="s">
        <v>30</v>
      </c>
      <c r="C271" s="40"/>
      <c r="D271" s="40"/>
      <c r="E271" s="41" t="s">
        <v>31</v>
      </c>
      <c r="F271" s="42"/>
      <c r="G271" s="40"/>
      <c r="H271" s="40"/>
      <c r="I271" s="43"/>
      <c r="J271" s="85"/>
      <c r="K271" s="115"/>
      <c r="L271" s="116"/>
      <c r="M271" s="135"/>
    </row>
    <row r="272" spans="1:13" s="44" customFormat="1" ht="23.25" customHeight="1">
      <c r="A272" s="98"/>
      <c r="B272" s="45" t="s">
        <v>32</v>
      </c>
      <c r="C272" s="46"/>
      <c r="D272" s="46"/>
      <c r="E272" s="47" t="s">
        <v>33</v>
      </c>
      <c r="F272" s="48"/>
      <c r="G272" s="46"/>
      <c r="H272" s="46"/>
      <c r="I272" s="48"/>
      <c r="J272" s="46"/>
      <c r="K272" s="131"/>
      <c r="L272" s="116"/>
      <c r="M272" s="136"/>
    </row>
    <row r="273" spans="1:13" s="44" customFormat="1" ht="23.25" customHeight="1">
      <c r="A273" s="98"/>
      <c r="B273" s="45" t="s">
        <v>34</v>
      </c>
      <c r="C273" s="46"/>
      <c r="D273" s="46"/>
      <c r="E273" s="47" t="s">
        <v>34</v>
      </c>
      <c r="F273" s="48"/>
      <c r="G273" s="46"/>
      <c r="H273" s="46"/>
      <c r="I273" s="48"/>
      <c r="J273" s="46"/>
      <c r="K273" s="131"/>
      <c r="L273" s="116"/>
      <c r="M273" s="136"/>
    </row>
    <row r="274" spans="1:13" s="44" customFormat="1" ht="23.25" customHeight="1">
      <c r="A274" s="98"/>
      <c r="B274" s="45" t="s">
        <v>35</v>
      </c>
      <c r="C274" s="46"/>
      <c r="D274" s="46"/>
      <c r="E274" s="47" t="s">
        <v>35</v>
      </c>
      <c r="F274" s="48"/>
      <c r="G274" s="46"/>
      <c r="H274" s="46"/>
      <c r="I274" s="48"/>
      <c r="J274" s="46"/>
      <c r="K274" s="131"/>
      <c r="L274" s="116"/>
      <c r="M274" s="136"/>
    </row>
    <row r="275" spans="1:13" s="44" customFormat="1" ht="13.5" customHeight="1" thickBot="1">
      <c r="A275" s="99"/>
      <c r="B275" s="100"/>
      <c r="C275" s="86"/>
      <c r="D275" s="86"/>
      <c r="E275" s="101"/>
      <c r="F275" s="102"/>
      <c r="G275" s="102"/>
      <c r="H275" s="86"/>
      <c r="I275" s="102"/>
      <c r="J275" s="102"/>
      <c r="K275" s="102"/>
      <c r="L275" s="102"/>
      <c r="M275" s="137"/>
    </row>
    <row r="276" spans="2:13" s="1" customFormat="1" ht="12" customHeight="1">
      <c r="B276" s="49"/>
      <c r="K276" s="132"/>
      <c r="M276" s="126" t="s">
        <v>105</v>
      </c>
    </row>
  </sheetData>
  <sheetProtection password="E2E7" sheet="1"/>
  <mergeCells count="801">
    <mergeCell ref="L120:M120"/>
    <mergeCell ref="L121:M121"/>
    <mergeCell ref="L114:M114"/>
    <mergeCell ref="L115:M115"/>
    <mergeCell ref="L116:M116"/>
    <mergeCell ref="L117:M117"/>
    <mergeCell ref="L118:M118"/>
    <mergeCell ref="L119:M119"/>
    <mergeCell ref="L108:M108"/>
    <mergeCell ref="L109:M109"/>
    <mergeCell ref="L110:M110"/>
    <mergeCell ref="L111:M111"/>
    <mergeCell ref="L112:M112"/>
    <mergeCell ref="L113:M113"/>
    <mergeCell ref="L102:M102"/>
    <mergeCell ref="L103:M103"/>
    <mergeCell ref="L104:M104"/>
    <mergeCell ref="L105:M105"/>
    <mergeCell ref="L106:M106"/>
    <mergeCell ref="L107:M107"/>
    <mergeCell ref="L96:M96"/>
    <mergeCell ref="L97:M97"/>
    <mergeCell ref="L98:M98"/>
    <mergeCell ref="L99:M99"/>
    <mergeCell ref="L100:M100"/>
    <mergeCell ref="L101:M101"/>
    <mergeCell ref="L90:M90"/>
    <mergeCell ref="L91:M91"/>
    <mergeCell ref="L92:M92"/>
    <mergeCell ref="L93:M93"/>
    <mergeCell ref="L94:M94"/>
    <mergeCell ref="L95:M95"/>
    <mergeCell ref="M14:N14"/>
    <mergeCell ref="M15:N15"/>
    <mergeCell ref="M16:M18"/>
    <mergeCell ref="L86:M86"/>
    <mergeCell ref="L87:M87"/>
    <mergeCell ref="L88:M88"/>
    <mergeCell ref="L85:M85"/>
    <mergeCell ref="N85:O85"/>
    <mergeCell ref="M8:N8"/>
    <mergeCell ref="M9:N9"/>
    <mergeCell ref="M10:N10"/>
    <mergeCell ref="M11:N11"/>
    <mergeCell ref="M12:N12"/>
    <mergeCell ref="M13:N13"/>
    <mergeCell ref="M3:N3"/>
    <mergeCell ref="M2:N2"/>
    <mergeCell ref="M4:N4"/>
    <mergeCell ref="M5:N5"/>
    <mergeCell ref="M6:N6"/>
    <mergeCell ref="M7:N7"/>
    <mergeCell ref="IJ261:IK261"/>
    <mergeCell ref="IL261:IM261"/>
    <mergeCell ref="IN261:IO261"/>
    <mergeCell ref="IP261:IQ261"/>
    <mergeCell ref="IR261:IS261"/>
    <mergeCell ref="IT261:IU261"/>
    <mergeCell ref="HX261:HY261"/>
    <mergeCell ref="HZ261:IA261"/>
    <mergeCell ref="IB261:IC261"/>
    <mergeCell ref="ID261:IE261"/>
    <mergeCell ref="IF261:IG261"/>
    <mergeCell ref="IH261:II261"/>
    <mergeCell ref="HL261:HM261"/>
    <mergeCell ref="HN261:HO261"/>
    <mergeCell ref="HP261:HQ261"/>
    <mergeCell ref="HR261:HS261"/>
    <mergeCell ref="HT261:HU261"/>
    <mergeCell ref="HV261:HW261"/>
    <mergeCell ref="GZ261:HA261"/>
    <mergeCell ref="HB261:HC261"/>
    <mergeCell ref="HD261:HE261"/>
    <mergeCell ref="HF261:HG261"/>
    <mergeCell ref="HH261:HI261"/>
    <mergeCell ref="HJ261:HK261"/>
    <mergeCell ref="GN261:GO261"/>
    <mergeCell ref="GP261:GQ261"/>
    <mergeCell ref="GR261:GS261"/>
    <mergeCell ref="GT261:GU261"/>
    <mergeCell ref="GV261:GW261"/>
    <mergeCell ref="GX261:GY261"/>
    <mergeCell ref="GB261:GC261"/>
    <mergeCell ref="GD261:GE261"/>
    <mergeCell ref="GF261:GG261"/>
    <mergeCell ref="GH261:GI261"/>
    <mergeCell ref="GJ261:GK261"/>
    <mergeCell ref="GL261:GM261"/>
    <mergeCell ref="FP261:FQ261"/>
    <mergeCell ref="FR261:FS261"/>
    <mergeCell ref="FT261:FU261"/>
    <mergeCell ref="FV261:FW261"/>
    <mergeCell ref="FX261:FY261"/>
    <mergeCell ref="FZ261:GA261"/>
    <mergeCell ref="FD261:FE261"/>
    <mergeCell ref="FF261:FG261"/>
    <mergeCell ref="FH261:FI261"/>
    <mergeCell ref="FJ261:FK261"/>
    <mergeCell ref="FL261:FM261"/>
    <mergeCell ref="FN261:FO261"/>
    <mergeCell ref="ER261:ES261"/>
    <mergeCell ref="ET261:EU261"/>
    <mergeCell ref="EV261:EW261"/>
    <mergeCell ref="EX261:EY261"/>
    <mergeCell ref="EZ261:FA261"/>
    <mergeCell ref="FB261:FC261"/>
    <mergeCell ref="EF261:EG261"/>
    <mergeCell ref="EH261:EI261"/>
    <mergeCell ref="EJ261:EK261"/>
    <mergeCell ref="EL261:EM261"/>
    <mergeCell ref="EN261:EO261"/>
    <mergeCell ref="EP261:EQ261"/>
    <mergeCell ref="DT261:DU261"/>
    <mergeCell ref="DV261:DW261"/>
    <mergeCell ref="DX261:DY261"/>
    <mergeCell ref="DZ261:EA261"/>
    <mergeCell ref="EB261:EC261"/>
    <mergeCell ref="ED261:EE261"/>
    <mergeCell ref="DH261:DI261"/>
    <mergeCell ref="DJ261:DK261"/>
    <mergeCell ref="DL261:DM261"/>
    <mergeCell ref="DN261:DO261"/>
    <mergeCell ref="DP261:DQ261"/>
    <mergeCell ref="DR261:DS261"/>
    <mergeCell ref="CV261:CW261"/>
    <mergeCell ref="CX261:CY261"/>
    <mergeCell ref="CZ261:DA261"/>
    <mergeCell ref="DB261:DC261"/>
    <mergeCell ref="DD261:DE261"/>
    <mergeCell ref="DF261:DG261"/>
    <mergeCell ref="CJ261:CK261"/>
    <mergeCell ref="CL261:CM261"/>
    <mergeCell ref="CN261:CO261"/>
    <mergeCell ref="CP261:CQ261"/>
    <mergeCell ref="CR261:CS261"/>
    <mergeCell ref="CT261:CU261"/>
    <mergeCell ref="BX261:BY261"/>
    <mergeCell ref="BZ261:CA261"/>
    <mergeCell ref="CB261:CC261"/>
    <mergeCell ref="CD261:CE261"/>
    <mergeCell ref="CF261:CG261"/>
    <mergeCell ref="CH261:CI261"/>
    <mergeCell ref="BL261:BM261"/>
    <mergeCell ref="BN261:BO261"/>
    <mergeCell ref="BP261:BQ261"/>
    <mergeCell ref="BR261:BS261"/>
    <mergeCell ref="BT261:BU261"/>
    <mergeCell ref="BV261:BW261"/>
    <mergeCell ref="AZ261:BA261"/>
    <mergeCell ref="BB261:BC261"/>
    <mergeCell ref="BD261:BE261"/>
    <mergeCell ref="BF261:BG261"/>
    <mergeCell ref="BH261:BI261"/>
    <mergeCell ref="BJ261:BK261"/>
    <mergeCell ref="AN261:AO261"/>
    <mergeCell ref="AP261:AQ261"/>
    <mergeCell ref="AR261:AS261"/>
    <mergeCell ref="AT261:AU261"/>
    <mergeCell ref="AV261:AW261"/>
    <mergeCell ref="AX261:AY261"/>
    <mergeCell ref="AB261:AC261"/>
    <mergeCell ref="AD261:AE261"/>
    <mergeCell ref="AF261:AG261"/>
    <mergeCell ref="AH261:AI261"/>
    <mergeCell ref="AJ261:AK261"/>
    <mergeCell ref="AL261:AM261"/>
    <mergeCell ref="IR218:IS218"/>
    <mergeCell ref="IT218:IU218"/>
    <mergeCell ref="N261:O261"/>
    <mergeCell ref="P261:Q261"/>
    <mergeCell ref="R261:S261"/>
    <mergeCell ref="T261:U261"/>
    <mergeCell ref="V261:W261"/>
    <mergeCell ref="X261:Y261"/>
    <mergeCell ref="Z261:AA261"/>
    <mergeCell ref="IF218:IG218"/>
    <mergeCell ref="IH218:II218"/>
    <mergeCell ref="IJ218:IK218"/>
    <mergeCell ref="IL218:IM218"/>
    <mergeCell ref="IN218:IO218"/>
    <mergeCell ref="IP218:IQ218"/>
    <mergeCell ref="HT218:HU218"/>
    <mergeCell ref="HV218:HW218"/>
    <mergeCell ref="HX218:HY218"/>
    <mergeCell ref="HZ218:IA218"/>
    <mergeCell ref="IB218:IC218"/>
    <mergeCell ref="ID218:IE218"/>
    <mergeCell ref="HH218:HI218"/>
    <mergeCell ref="HJ218:HK218"/>
    <mergeCell ref="HL218:HM218"/>
    <mergeCell ref="HN218:HO218"/>
    <mergeCell ref="HP218:HQ218"/>
    <mergeCell ref="HR218:HS218"/>
    <mergeCell ref="GV218:GW218"/>
    <mergeCell ref="GX218:GY218"/>
    <mergeCell ref="GZ218:HA218"/>
    <mergeCell ref="HB218:HC218"/>
    <mergeCell ref="HD218:HE218"/>
    <mergeCell ref="HF218:HG218"/>
    <mergeCell ref="GJ218:GK218"/>
    <mergeCell ref="GL218:GM218"/>
    <mergeCell ref="GN218:GO218"/>
    <mergeCell ref="GP218:GQ218"/>
    <mergeCell ref="GR218:GS218"/>
    <mergeCell ref="GT218:GU218"/>
    <mergeCell ref="FX218:FY218"/>
    <mergeCell ref="FZ218:GA218"/>
    <mergeCell ref="GB218:GC218"/>
    <mergeCell ref="GD218:GE218"/>
    <mergeCell ref="GF218:GG218"/>
    <mergeCell ref="GH218:GI218"/>
    <mergeCell ref="FL218:FM218"/>
    <mergeCell ref="FN218:FO218"/>
    <mergeCell ref="FP218:FQ218"/>
    <mergeCell ref="FR218:FS218"/>
    <mergeCell ref="FT218:FU218"/>
    <mergeCell ref="FV218:FW218"/>
    <mergeCell ref="EZ218:FA218"/>
    <mergeCell ref="FB218:FC218"/>
    <mergeCell ref="FD218:FE218"/>
    <mergeCell ref="FF218:FG218"/>
    <mergeCell ref="FH218:FI218"/>
    <mergeCell ref="FJ218:FK218"/>
    <mergeCell ref="EN218:EO218"/>
    <mergeCell ref="EP218:EQ218"/>
    <mergeCell ref="ER218:ES218"/>
    <mergeCell ref="ET218:EU218"/>
    <mergeCell ref="EV218:EW218"/>
    <mergeCell ref="EX218:EY218"/>
    <mergeCell ref="EB218:EC218"/>
    <mergeCell ref="ED218:EE218"/>
    <mergeCell ref="EF218:EG218"/>
    <mergeCell ref="EH218:EI218"/>
    <mergeCell ref="EJ218:EK218"/>
    <mergeCell ref="EL218:EM218"/>
    <mergeCell ref="DP218:DQ218"/>
    <mergeCell ref="DR218:DS218"/>
    <mergeCell ref="DT218:DU218"/>
    <mergeCell ref="DV218:DW218"/>
    <mergeCell ref="DX218:DY218"/>
    <mergeCell ref="DZ218:EA218"/>
    <mergeCell ref="DD218:DE218"/>
    <mergeCell ref="DF218:DG218"/>
    <mergeCell ref="DH218:DI218"/>
    <mergeCell ref="DJ218:DK218"/>
    <mergeCell ref="DL218:DM218"/>
    <mergeCell ref="DN218:DO218"/>
    <mergeCell ref="CR218:CS218"/>
    <mergeCell ref="CT218:CU218"/>
    <mergeCell ref="CV218:CW218"/>
    <mergeCell ref="CX218:CY218"/>
    <mergeCell ref="CZ218:DA218"/>
    <mergeCell ref="DB218:DC218"/>
    <mergeCell ref="CF218:CG218"/>
    <mergeCell ref="CH218:CI218"/>
    <mergeCell ref="CJ218:CK218"/>
    <mergeCell ref="CL218:CM218"/>
    <mergeCell ref="CN218:CO218"/>
    <mergeCell ref="CP218:CQ218"/>
    <mergeCell ref="BT218:BU218"/>
    <mergeCell ref="BV218:BW218"/>
    <mergeCell ref="BX218:BY218"/>
    <mergeCell ref="BZ218:CA218"/>
    <mergeCell ref="CB218:CC218"/>
    <mergeCell ref="CD218:CE218"/>
    <mergeCell ref="BH218:BI218"/>
    <mergeCell ref="BJ218:BK218"/>
    <mergeCell ref="BL218:BM218"/>
    <mergeCell ref="BN218:BO218"/>
    <mergeCell ref="BP218:BQ218"/>
    <mergeCell ref="BR218:BS218"/>
    <mergeCell ref="AV218:AW218"/>
    <mergeCell ref="AX218:AY218"/>
    <mergeCell ref="AZ218:BA218"/>
    <mergeCell ref="BB218:BC218"/>
    <mergeCell ref="BD218:BE218"/>
    <mergeCell ref="BF218:BG218"/>
    <mergeCell ref="AJ218:AK218"/>
    <mergeCell ref="AL218:AM218"/>
    <mergeCell ref="AN218:AO218"/>
    <mergeCell ref="AP218:AQ218"/>
    <mergeCell ref="AR218:AS218"/>
    <mergeCell ref="AT218:AU218"/>
    <mergeCell ref="X218:Y218"/>
    <mergeCell ref="Z218:AA218"/>
    <mergeCell ref="AB218:AC218"/>
    <mergeCell ref="AD218:AE218"/>
    <mergeCell ref="AF218:AG218"/>
    <mergeCell ref="AH218:AI218"/>
    <mergeCell ref="L218:M218"/>
    <mergeCell ref="N218:O218"/>
    <mergeCell ref="P218:Q218"/>
    <mergeCell ref="R218:S218"/>
    <mergeCell ref="T218:U218"/>
    <mergeCell ref="V218:W218"/>
    <mergeCell ref="B16:B18"/>
    <mergeCell ref="A1:K1"/>
    <mergeCell ref="J2:K2"/>
    <mergeCell ref="J3:K3"/>
    <mergeCell ref="J4:K4"/>
    <mergeCell ref="D5:E5"/>
    <mergeCell ref="J5:K5"/>
    <mergeCell ref="J6:K7"/>
    <mergeCell ref="E8:G8"/>
    <mergeCell ref="J8:K8"/>
    <mergeCell ref="E10:G10"/>
    <mergeCell ref="J10:K10"/>
    <mergeCell ref="J11:K12"/>
    <mergeCell ref="E12:G12"/>
    <mergeCell ref="L42:M42"/>
    <mergeCell ref="E14:G14"/>
    <mergeCell ref="J14:K14"/>
    <mergeCell ref="J16:J18"/>
    <mergeCell ref="D17:E17"/>
    <mergeCell ref="F17:G17"/>
    <mergeCell ref="H17:I17"/>
    <mergeCell ref="N42:O42"/>
    <mergeCell ref="P42:Q42"/>
    <mergeCell ref="R42:S42"/>
    <mergeCell ref="T42:U42"/>
    <mergeCell ref="V42:W42"/>
    <mergeCell ref="K16:K18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P42:AQ42"/>
    <mergeCell ref="AR42:AS42"/>
    <mergeCell ref="AT42:AU42"/>
    <mergeCell ref="AV42:AW42"/>
    <mergeCell ref="AX42:AY42"/>
    <mergeCell ref="AZ42:BA42"/>
    <mergeCell ref="BB42:BC42"/>
    <mergeCell ref="BD42:BE42"/>
    <mergeCell ref="BF42:BG42"/>
    <mergeCell ref="BH42:BI42"/>
    <mergeCell ref="BJ42:BK42"/>
    <mergeCell ref="BL42:BM42"/>
    <mergeCell ref="BN42:BO42"/>
    <mergeCell ref="BP42:BQ42"/>
    <mergeCell ref="BR42:BS42"/>
    <mergeCell ref="BT42:BU42"/>
    <mergeCell ref="BV42:BW42"/>
    <mergeCell ref="BX42:BY42"/>
    <mergeCell ref="BZ42:CA42"/>
    <mergeCell ref="CB42:CC42"/>
    <mergeCell ref="CD42:CE42"/>
    <mergeCell ref="CF42:CG42"/>
    <mergeCell ref="CH42:CI42"/>
    <mergeCell ref="CJ42:CK42"/>
    <mergeCell ref="CL42:CM42"/>
    <mergeCell ref="CN42:CO42"/>
    <mergeCell ref="CP42:CQ42"/>
    <mergeCell ref="CR42:CS42"/>
    <mergeCell ref="CT42:CU42"/>
    <mergeCell ref="CV42:CW42"/>
    <mergeCell ref="CX42:CY42"/>
    <mergeCell ref="CZ42:DA42"/>
    <mergeCell ref="DB42:DC42"/>
    <mergeCell ref="DD42:DE42"/>
    <mergeCell ref="DF42:DG42"/>
    <mergeCell ref="DH42:DI42"/>
    <mergeCell ref="DJ42:DK42"/>
    <mergeCell ref="DL42:DM42"/>
    <mergeCell ref="DN42:DO42"/>
    <mergeCell ref="DP42:DQ42"/>
    <mergeCell ref="DR42:DS42"/>
    <mergeCell ref="DT42:DU42"/>
    <mergeCell ref="DV42:DW42"/>
    <mergeCell ref="DX42:DY42"/>
    <mergeCell ref="DZ42:EA42"/>
    <mergeCell ref="EB42:EC42"/>
    <mergeCell ref="ED42:EE42"/>
    <mergeCell ref="EF42:EG42"/>
    <mergeCell ref="EH42:EI42"/>
    <mergeCell ref="EJ42:EK42"/>
    <mergeCell ref="EL42:EM42"/>
    <mergeCell ref="EN42:EO42"/>
    <mergeCell ref="EP42:EQ42"/>
    <mergeCell ref="ER42:ES42"/>
    <mergeCell ref="ET42:EU42"/>
    <mergeCell ref="EV42:EW42"/>
    <mergeCell ref="EX42:EY42"/>
    <mergeCell ref="EZ42:FA42"/>
    <mergeCell ref="FB42:FC42"/>
    <mergeCell ref="FD42:FE42"/>
    <mergeCell ref="FF42:FG42"/>
    <mergeCell ref="FH42:FI42"/>
    <mergeCell ref="FJ42:FK42"/>
    <mergeCell ref="FL42:FM42"/>
    <mergeCell ref="FN42:FO42"/>
    <mergeCell ref="FP42:FQ42"/>
    <mergeCell ref="FR42:FS42"/>
    <mergeCell ref="FT42:FU42"/>
    <mergeCell ref="FV42:FW42"/>
    <mergeCell ref="FX42:FY42"/>
    <mergeCell ref="FZ42:GA42"/>
    <mergeCell ref="GB42:GC42"/>
    <mergeCell ref="GD42:GE42"/>
    <mergeCell ref="GF42:GG42"/>
    <mergeCell ref="GH42:GI42"/>
    <mergeCell ref="GJ42:GK42"/>
    <mergeCell ref="GL42:GM42"/>
    <mergeCell ref="GN42:GO42"/>
    <mergeCell ref="GP42:GQ42"/>
    <mergeCell ref="GR42:GS42"/>
    <mergeCell ref="GT42:GU42"/>
    <mergeCell ref="GV42:GW42"/>
    <mergeCell ref="GX42:GY42"/>
    <mergeCell ref="GZ42:HA42"/>
    <mergeCell ref="HB42:HC42"/>
    <mergeCell ref="HD42:HE42"/>
    <mergeCell ref="HF42:HG42"/>
    <mergeCell ref="HH42:HI42"/>
    <mergeCell ref="HJ42:HK42"/>
    <mergeCell ref="HL42:HM42"/>
    <mergeCell ref="HN42:HO42"/>
    <mergeCell ref="HP42:HQ42"/>
    <mergeCell ref="HR42:HS42"/>
    <mergeCell ref="HT42:HU42"/>
    <mergeCell ref="HV42:HW42"/>
    <mergeCell ref="HX42:HY42"/>
    <mergeCell ref="HZ42:IA42"/>
    <mergeCell ref="IB42:IC42"/>
    <mergeCell ref="ID42:IE42"/>
    <mergeCell ref="IF42:IG42"/>
    <mergeCell ref="IH42:II42"/>
    <mergeCell ref="IJ42:IK42"/>
    <mergeCell ref="IT42:IU42"/>
    <mergeCell ref="IL42:IM42"/>
    <mergeCell ref="IN42:IO42"/>
    <mergeCell ref="IP42:IQ42"/>
    <mergeCell ref="IR42:IS42"/>
    <mergeCell ref="P85:Q85"/>
    <mergeCell ref="R85:S85"/>
    <mergeCell ref="T85:U85"/>
    <mergeCell ref="V85:W85"/>
    <mergeCell ref="X85:Y85"/>
    <mergeCell ref="Z85:AA85"/>
    <mergeCell ref="AB85:AC85"/>
    <mergeCell ref="AD85:AE85"/>
    <mergeCell ref="AF85:AG85"/>
    <mergeCell ref="AH85:AI85"/>
    <mergeCell ref="AJ85:AK85"/>
    <mergeCell ref="AL85:AM85"/>
    <mergeCell ref="AN85:AO85"/>
    <mergeCell ref="AP85:AQ85"/>
    <mergeCell ref="AR85:AS85"/>
    <mergeCell ref="AT85:AU85"/>
    <mergeCell ref="AV85:AW85"/>
    <mergeCell ref="AX85:AY85"/>
    <mergeCell ref="AZ85:BA85"/>
    <mergeCell ref="BB85:BC85"/>
    <mergeCell ref="BD85:BE85"/>
    <mergeCell ref="BF85:BG85"/>
    <mergeCell ref="BH85:BI85"/>
    <mergeCell ref="BJ85:BK85"/>
    <mergeCell ref="BL85:BM85"/>
    <mergeCell ref="BN85:BO85"/>
    <mergeCell ref="BP85:BQ85"/>
    <mergeCell ref="BR85:BS85"/>
    <mergeCell ref="BT85:BU85"/>
    <mergeCell ref="BV85:BW85"/>
    <mergeCell ref="BX85:BY85"/>
    <mergeCell ref="BZ85:CA85"/>
    <mergeCell ref="CB85:CC85"/>
    <mergeCell ref="CD85:CE85"/>
    <mergeCell ref="CF85:CG85"/>
    <mergeCell ref="CH85:CI85"/>
    <mergeCell ref="CJ85:CK85"/>
    <mergeCell ref="CL85:CM85"/>
    <mergeCell ref="CN85:CO85"/>
    <mergeCell ref="CP85:CQ85"/>
    <mergeCell ref="CR85:CS85"/>
    <mergeCell ref="CT85:CU85"/>
    <mergeCell ref="CV85:CW85"/>
    <mergeCell ref="CX85:CY85"/>
    <mergeCell ref="CZ85:DA85"/>
    <mergeCell ref="DB85:DC85"/>
    <mergeCell ref="DD85:DE85"/>
    <mergeCell ref="DF85:DG85"/>
    <mergeCell ref="DH85:DI85"/>
    <mergeCell ref="DJ85:DK85"/>
    <mergeCell ref="DL85:DM85"/>
    <mergeCell ref="DN85:DO85"/>
    <mergeCell ref="DP85:DQ85"/>
    <mergeCell ref="DR85:DS85"/>
    <mergeCell ref="DT85:DU85"/>
    <mergeCell ref="DV85:DW85"/>
    <mergeCell ref="DX85:DY85"/>
    <mergeCell ref="DZ85:EA85"/>
    <mergeCell ref="EB85:EC85"/>
    <mergeCell ref="ED85:EE85"/>
    <mergeCell ref="EF85:EG85"/>
    <mergeCell ref="EH85:EI85"/>
    <mergeCell ref="EJ85:EK85"/>
    <mergeCell ref="EL85:EM85"/>
    <mergeCell ref="EN85:EO85"/>
    <mergeCell ref="EP85:EQ85"/>
    <mergeCell ref="ER85:ES85"/>
    <mergeCell ref="ET85:EU85"/>
    <mergeCell ref="EV85:EW85"/>
    <mergeCell ref="EX85:EY85"/>
    <mergeCell ref="EZ85:FA85"/>
    <mergeCell ref="FB85:FC85"/>
    <mergeCell ref="FD85:FE85"/>
    <mergeCell ref="FF85:FG85"/>
    <mergeCell ref="FH85:FI85"/>
    <mergeCell ref="FJ85:FK85"/>
    <mergeCell ref="FL85:FM85"/>
    <mergeCell ref="FN85:FO85"/>
    <mergeCell ref="FP85:FQ85"/>
    <mergeCell ref="FR85:FS85"/>
    <mergeCell ref="FT85:FU85"/>
    <mergeCell ref="FV85:FW85"/>
    <mergeCell ref="FX85:FY85"/>
    <mergeCell ref="FZ85:GA85"/>
    <mergeCell ref="GB85:GC85"/>
    <mergeCell ref="GD85:GE85"/>
    <mergeCell ref="GF85:GG85"/>
    <mergeCell ref="GH85:GI85"/>
    <mergeCell ref="GJ85:GK85"/>
    <mergeCell ref="GL85:GM85"/>
    <mergeCell ref="GN85:GO85"/>
    <mergeCell ref="GP85:GQ85"/>
    <mergeCell ref="GR85:GS85"/>
    <mergeCell ref="GT85:GU85"/>
    <mergeCell ref="GV85:GW85"/>
    <mergeCell ref="GX85:GY85"/>
    <mergeCell ref="GZ85:HA85"/>
    <mergeCell ref="HB85:HC85"/>
    <mergeCell ref="HD85:HE85"/>
    <mergeCell ref="HF85:HG85"/>
    <mergeCell ref="HH85:HI85"/>
    <mergeCell ref="HJ85:HK85"/>
    <mergeCell ref="HX85:HY85"/>
    <mergeCell ref="HZ85:IA85"/>
    <mergeCell ref="HL85:HM85"/>
    <mergeCell ref="HN85:HO85"/>
    <mergeCell ref="HP85:HQ85"/>
    <mergeCell ref="HR85:HS85"/>
    <mergeCell ref="IT85:IU85"/>
    <mergeCell ref="IJ85:IK85"/>
    <mergeCell ref="IL85:IM85"/>
    <mergeCell ref="IN85:IO85"/>
    <mergeCell ref="IP85:IQ85"/>
    <mergeCell ref="N128:O128"/>
    <mergeCell ref="P128:Q128"/>
    <mergeCell ref="IR85:IS85"/>
    <mergeCell ref="IB85:IC85"/>
    <mergeCell ref="ID85:IE85"/>
    <mergeCell ref="IF85:IG85"/>
    <mergeCell ref="IH85:II85"/>
    <mergeCell ref="HT85:HU85"/>
    <mergeCell ref="HV85:HW85"/>
    <mergeCell ref="R128:S128"/>
    <mergeCell ref="T128:U128"/>
    <mergeCell ref="V128:W128"/>
    <mergeCell ref="X128:Y128"/>
    <mergeCell ref="Z128:AA128"/>
    <mergeCell ref="AB128:AC128"/>
    <mergeCell ref="AD128:AE128"/>
    <mergeCell ref="AF128:AG128"/>
    <mergeCell ref="AH128:AI128"/>
    <mergeCell ref="AJ128:AK128"/>
    <mergeCell ref="AL128:AM128"/>
    <mergeCell ref="AN128:AO128"/>
    <mergeCell ref="AP128:AQ128"/>
    <mergeCell ref="AR128:AS128"/>
    <mergeCell ref="AT128:AU128"/>
    <mergeCell ref="AV128:AW128"/>
    <mergeCell ref="AX128:AY128"/>
    <mergeCell ref="AZ128:BA128"/>
    <mergeCell ref="BB128:BC128"/>
    <mergeCell ref="BD128:BE128"/>
    <mergeCell ref="BF128:BG128"/>
    <mergeCell ref="BH128:BI128"/>
    <mergeCell ref="BJ128:BK128"/>
    <mergeCell ref="BL128:BM128"/>
    <mergeCell ref="BN128:BO128"/>
    <mergeCell ref="BP128:BQ128"/>
    <mergeCell ref="BR128:BS128"/>
    <mergeCell ref="BT128:BU128"/>
    <mergeCell ref="BV128:BW128"/>
    <mergeCell ref="BX128:BY128"/>
    <mergeCell ref="BZ128:CA128"/>
    <mergeCell ref="CB128:CC128"/>
    <mergeCell ref="CD128:CE128"/>
    <mergeCell ref="CF128:CG128"/>
    <mergeCell ref="CH128:CI128"/>
    <mergeCell ref="CJ128:CK128"/>
    <mergeCell ref="CL128:CM128"/>
    <mergeCell ref="CN128:CO128"/>
    <mergeCell ref="CP128:CQ128"/>
    <mergeCell ref="CR128:CS128"/>
    <mergeCell ref="CT128:CU128"/>
    <mergeCell ref="CV128:CW128"/>
    <mergeCell ref="CX128:CY128"/>
    <mergeCell ref="CZ128:DA128"/>
    <mergeCell ref="DB128:DC128"/>
    <mergeCell ref="DD128:DE128"/>
    <mergeCell ref="DF128:DG128"/>
    <mergeCell ref="DH128:DI128"/>
    <mergeCell ref="DJ128:DK128"/>
    <mergeCell ref="DL128:DM128"/>
    <mergeCell ref="DN128:DO128"/>
    <mergeCell ref="DP128:DQ128"/>
    <mergeCell ref="DR128:DS128"/>
    <mergeCell ref="DT128:DU128"/>
    <mergeCell ref="DV128:DW128"/>
    <mergeCell ref="DX128:DY128"/>
    <mergeCell ref="DZ128:EA128"/>
    <mergeCell ref="EB128:EC128"/>
    <mergeCell ref="ED128:EE128"/>
    <mergeCell ref="EF128:EG128"/>
    <mergeCell ref="EH128:EI128"/>
    <mergeCell ref="EJ128:EK128"/>
    <mergeCell ref="EL128:EM128"/>
    <mergeCell ref="EN128:EO128"/>
    <mergeCell ref="EP128:EQ128"/>
    <mergeCell ref="ER128:ES128"/>
    <mergeCell ref="ET128:EU128"/>
    <mergeCell ref="EV128:EW128"/>
    <mergeCell ref="EX128:EY128"/>
    <mergeCell ref="EZ128:FA128"/>
    <mergeCell ref="FB128:FC128"/>
    <mergeCell ref="FD128:FE128"/>
    <mergeCell ref="FF128:FG128"/>
    <mergeCell ref="FH128:FI128"/>
    <mergeCell ref="FJ128:FK128"/>
    <mergeCell ref="FL128:FM128"/>
    <mergeCell ref="FN128:FO128"/>
    <mergeCell ref="FP128:FQ128"/>
    <mergeCell ref="FR128:FS128"/>
    <mergeCell ref="FT128:FU128"/>
    <mergeCell ref="FV128:FW128"/>
    <mergeCell ref="FX128:FY128"/>
    <mergeCell ref="FZ128:GA128"/>
    <mergeCell ref="GB128:GC128"/>
    <mergeCell ref="GD128:GE128"/>
    <mergeCell ref="GF128:GG128"/>
    <mergeCell ref="GH128:GI128"/>
    <mergeCell ref="GJ128:GK128"/>
    <mergeCell ref="GL128:GM128"/>
    <mergeCell ref="GN128:GO128"/>
    <mergeCell ref="GP128:GQ128"/>
    <mergeCell ref="GR128:GS128"/>
    <mergeCell ref="GT128:GU128"/>
    <mergeCell ref="GV128:GW128"/>
    <mergeCell ref="GX128:GY128"/>
    <mergeCell ref="GZ128:HA128"/>
    <mergeCell ref="HB128:HC128"/>
    <mergeCell ref="HD128:HE128"/>
    <mergeCell ref="HF128:HG128"/>
    <mergeCell ref="HH128:HI128"/>
    <mergeCell ref="HV128:HW128"/>
    <mergeCell ref="HX128:HY128"/>
    <mergeCell ref="HJ128:HK128"/>
    <mergeCell ref="HL128:HM128"/>
    <mergeCell ref="HN128:HO128"/>
    <mergeCell ref="HP128:HQ128"/>
    <mergeCell ref="IT128:IU128"/>
    <mergeCell ref="IH128:II128"/>
    <mergeCell ref="IJ128:IK128"/>
    <mergeCell ref="IL128:IM128"/>
    <mergeCell ref="IN128:IO128"/>
    <mergeCell ref="N171:O171"/>
    <mergeCell ref="IP128:IQ128"/>
    <mergeCell ref="IR128:IS128"/>
    <mergeCell ref="HZ128:IA128"/>
    <mergeCell ref="IB128:IC128"/>
    <mergeCell ref="ID128:IE128"/>
    <mergeCell ref="IF128:IG128"/>
    <mergeCell ref="HR128:HS128"/>
    <mergeCell ref="HT128:HU128"/>
    <mergeCell ref="P171:Q171"/>
    <mergeCell ref="R171:S171"/>
    <mergeCell ref="T171:U171"/>
    <mergeCell ref="V171:W171"/>
    <mergeCell ref="X171:Y171"/>
    <mergeCell ref="Z171:AA171"/>
    <mergeCell ref="AB171:AC171"/>
    <mergeCell ref="AD171:AE171"/>
    <mergeCell ref="AF171:AG171"/>
    <mergeCell ref="AH171:AI171"/>
    <mergeCell ref="AJ171:AK171"/>
    <mergeCell ref="AL171:AM171"/>
    <mergeCell ref="AN171:AO171"/>
    <mergeCell ref="AP171:AQ171"/>
    <mergeCell ref="AR171:AS171"/>
    <mergeCell ref="AT171:AU171"/>
    <mergeCell ref="AV171:AW171"/>
    <mergeCell ref="AX171:AY171"/>
    <mergeCell ref="AZ171:BA171"/>
    <mergeCell ref="BB171:BC171"/>
    <mergeCell ref="BD171:BE171"/>
    <mergeCell ref="BF171:BG171"/>
    <mergeCell ref="BH171:BI171"/>
    <mergeCell ref="BJ171:BK171"/>
    <mergeCell ref="BL171:BM171"/>
    <mergeCell ref="BN171:BO171"/>
    <mergeCell ref="BP171:BQ171"/>
    <mergeCell ref="BR171:BS171"/>
    <mergeCell ref="BT171:BU171"/>
    <mergeCell ref="BV171:BW171"/>
    <mergeCell ref="BX171:BY171"/>
    <mergeCell ref="BZ171:CA171"/>
    <mergeCell ref="CB171:CC171"/>
    <mergeCell ref="CD171:CE171"/>
    <mergeCell ref="CF171:CG171"/>
    <mergeCell ref="CH171:CI171"/>
    <mergeCell ref="CJ171:CK171"/>
    <mergeCell ref="CL171:CM171"/>
    <mergeCell ref="CN171:CO171"/>
    <mergeCell ref="CP171:CQ171"/>
    <mergeCell ref="CR171:CS171"/>
    <mergeCell ref="CT171:CU171"/>
    <mergeCell ref="CV171:CW171"/>
    <mergeCell ref="CX171:CY171"/>
    <mergeCell ref="CZ171:DA171"/>
    <mergeCell ref="DB171:DC171"/>
    <mergeCell ref="DD171:DE171"/>
    <mergeCell ref="DF171:DG171"/>
    <mergeCell ref="DH171:DI171"/>
    <mergeCell ref="DJ171:DK171"/>
    <mergeCell ref="DL171:DM171"/>
    <mergeCell ref="DN171:DO171"/>
    <mergeCell ref="DP171:DQ171"/>
    <mergeCell ref="DR171:DS171"/>
    <mergeCell ref="DT171:DU171"/>
    <mergeCell ref="DV171:DW171"/>
    <mergeCell ref="DX171:DY171"/>
    <mergeCell ref="DZ171:EA171"/>
    <mergeCell ref="EB171:EC171"/>
    <mergeCell ref="ED171:EE171"/>
    <mergeCell ref="EF171:EG171"/>
    <mergeCell ref="EH171:EI171"/>
    <mergeCell ref="EJ171:EK171"/>
    <mergeCell ref="EL171:EM171"/>
    <mergeCell ref="EN171:EO171"/>
    <mergeCell ref="EP171:EQ171"/>
    <mergeCell ref="ER171:ES171"/>
    <mergeCell ref="ET171:EU171"/>
    <mergeCell ref="EV171:EW171"/>
    <mergeCell ref="EX171:EY171"/>
    <mergeCell ref="EZ171:FA171"/>
    <mergeCell ref="FB171:FC171"/>
    <mergeCell ref="FD171:FE171"/>
    <mergeCell ref="FF171:FG171"/>
    <mergeCell ref="FH171:FI171"/>
    <mergeCell ref="FJ171:FK171"/>
    <mergeCell ref="FL171:FM171"/>
    <mergeCell ref="FN171:FO171"/>
    <mergeCell ref="FP171:FQ171"/>
    <mergeCell ref="FR171:FS171"/>
    <mergeCell ref="FT171:FU171"/>
    <mergeCell ref="FV171:FW171"/>
    <mergeCell ref="FX171:FY171"/>
    <mergeCell ref="FZ171:GA171"/>
    <mergeCell ref="GB171:GC171"/>
    <mergeCell ref="GD171:GE171"/>
    <mergeCell ref="GF171:GG171"/>
    <mergeCell ref="GH171:GI171"/>
    <mergeCell ref="GJ171:GK171"/>
    <mergeCell ref="GL171:GM171"/>
    <mergeCell ref="GN171:GO171"/>
    <mergeCell ref="GP171:GQ171"/>
    <mergeCell ref="GR171:GS171"/>
    <mergeCell ref="GT171:GU171"/>
    <mergeCell ref="GV171:GW171"/>
    <mergeCell ref="GX171:GY171"/>
    <mergeCell ref="HF171:HG171"/>
    <mergeCell ref="HT171:HU171"/>
    <mergeCell ref="HV171:HW171"/>
    <mergeCell ref="HH171:HI171"/>
    <mergeCell ref="HJ171:HK171"/>
    <mergeCell ref="HL171:HM171"/>
    <mergeCell ref="HN171:HO171"/>
    <mergeCell ref="IR171:IS171"/>
    <mergeCell ref="IT171:IU171"/>
    <mergeCell ref="IF171:IG171"/>
    <mergeCell ref="IH171:II171"/>
    <mergeCell ref="IJ171:IK171"/>
    <mergeCell ref="IL171:IM171"/>
    <mergeCell ref="IN171:IO171"/>
    <mergeCell ref="IP171:IQ171"/>
    <mergeCell ref="L89:M89"/>
    <mergeCell ref="HX171:HY171"/>
    <mergeCell ref="HZ171:IA171"/>
    <mergeCell ref="IB171:IC171"/>
    <mergeCell ref="ID171:IE171"/>
    <mergeCell ref="HP171:HQ171"/>
    <mergeCell ref="HR171:HS171"/>
    <mergeCell ref="GZ171:HA171"/>
    <mergeCell ref="HB171:HC171"/>
    <mergeCell ref="HD171:HE171"/>
  </mergeCells>
  <dataValidations count="20">
    <dataValidation type="custom" operator="equal" allowBlank="1" showErrorMessage="1" errorTitle="ข้อผิดพลาด" error="กรุณาใส่ รหัสจังหวัด เป็น&#10;ตัวเลขจำนวน 4 หลัก !" sqref="D14">
      <formula1>AND(LEN(D14)=4,ISNUMBER(D14))</formula1>
    </dataValidation>
    <dataValidation type="textLength" operator="equal" allowBlank="1" showErrorMessage="1" errorTitle="ข้อผิดพลาด" error="กรุณาใส่ รหัสบัญชีแยกประเภททั่วไป เป็น&#10;ตัวเลขจำนวน 10 หลัก !" sqref="C105 C148 C238 C195">
      <formula1>10</formula1>
    </dataValidation>
    <dataValidation type="date" operator="greaterThanOrEqual" allowBlank="1" showErrorMessage="1" errorTitle="ข้อผิดพลาด" error="กรุณาใส่ข้อมูลวันที่ให้ถูกต้อง&#10;dd/mm/yyyy หรือ mm/dd/yyyy&#10;ขึ้นอยู่กับระบบของแต่ละ&#10;เครื่องที่ได้กำหนดไว้ !" sqref="J5">
      <formula1>37987</formula1>
    </dataValidation>
    <dataValidation type="textLength" operator="equal" allowBlank="1" showErrorMessage="1" errorTitle="ข้อผิดพลาด" error="กรุณาใส่ รหัสหน่วยเบิกจ่าย เป็น&#10;จำนวน 10 หลัก !" sqref="D10">
      <formula1>10</formula1>
    </dataValidation>
    <dataValidation type="textLength" operator="equal" allowBlank="1" showErrorMessage="1" errorTitle="ข้อผิดพลาด" error="กรุณาใส่ รหัสหน่วยงาน เป็น&#10;จำนวน 5 หลัก !" sqref="D8">
      <formula1>5</formula1>
    </dataValidation>
    <dataValidation type="textLength" operator="equal" allowBlank="1" showErrorMessage="1" errorTitle="ข้อผิดพลาด" error="กรุณาใส่ &quot;รหัส Business Partner&quot; &#10;เป็นตัวเลขจำนวน 6 หลัก !!" sqref="M270:N270 J270">
      <formula1>6</formula1>
    </dataValidation>
    <dataValidation operator="equal" allowBlank="1" showErrorMessage="1" errorTitle="ข้อผิดพลาด" error="กรุณาใส่ รหัสบัญชีแยกประเภททั่วไป เป็น&#10;ตัวเลขจำนวน 10 หลัก !" sqref="C107:C147 C197:C237 C64:C104 C150:C194 C240:C269 C31:C62">
      <formula1>0</formula1>
    </dataValidation>
    <dataValidation operator="equal" allowBlank="1" showErrorMessage="1" errorTitle="ข้อผิดพลาด" error="กรุณาใส่ รหัสหน่วยงาน เป็น&#10;ตัวเลขจำนวน 4 หลัก !" sqref="E8:F8 E14:F14 E12:F12 E10:F10">
      <formula1>0</formula1>
    </dataValidation>
    <dataValidation type="textLength" operator="equal" allowBlank="1" showErrorMessage="1" errorTitle="ข้อผิดพลาด" error="กรุณาใส่ รหัสศูนย์ต้นทุน เป็น&#10;จำนวน 10 หลัก !" sqref="D12">
      <formula1>10</formula1>
    </dataValidation>
    <dataValidation type="decimal" operator="lessThanOrEqual" allowBlank="1" showErrorMessage="1" errorTitle="ข้อผิดพลาด" error="กรุณาใส่จำนวนเงินเป็นตัวเลขที่ถูกต้อง" sqref="D21:E269 F31:G269">
      <formula1>99999999999</formula1>
    </dataValidation>
    <dataValidation type="custom" operator="equal" allowBlank="1" showErrorMessage="1" errorTitle="ข้อผิดพลาด" error="กรุณาใส่ รหัสบัญชีแยกประเภททั่วไป เป็น&#10;ตัวเลขจำนวน 10 หลัก !" sqref="M43:M84 M39:M41 L255:L268 M219:M268 L171:L177 M122:M216 L122:L128">
      <formula1>"AND(LEN(B20)=10,ISNUMBER(B20))"</formula1>
    </dataValidation>
    <dataValidation type="decimal" operator="lessThanOrEqual" allowBlank="1" showErrorMessage="1" errorTitle="ข้อผิดพลาด" error="กรุณาใส่จำนวนเงินเป็นตัวเลขที่ถูกต้อง" sqref="D20:E20">
      <formula1>99999999999</formula1>
    </dataValidation>
    <dataValidation type="textLength" operator="equal" allowBlank="1" showErrorMessage="1" errorTitle="ข้อผิดพลาด" error="กรุณาใส่ รหัสกิจกรรมย่อย จำนวน 12 หลัก !" sqref="J20:J269">
      <formula1>12</formula1>
    </dataValidation>
    <dataValidation type="textLength" operator="equal" allowBlank="1" showErrorMessage="1" errorTitle="ข้อผิดพลาด" error="กรุณาใส่ รหัสบัญชีแยกประเภททั่วไป เป็น&#10;ตัวเลขจำนวน 10 หลัก !" sqref="B20:B269">
      <formula1>10</formula1>
    </dataValidation>
    <dataValidation operator="equal" allowBlank="1" errorTitle="ข้อผิดพลาด" sqref="C20"/>
    <dataValidation operator="equal" allowBlank="1" showErrorMessage="1" errorTitle="ข้อผิดพลาด" error="กรุณาใส่ รหัสบัญชีแยกประเภททั่วไป เป็น&#10;ตัวเลขจำนวน 10 หลัก !" sqref="C21:C30"/>
    <dataValidation type="decimal" operator="lessThanOrEqual" allowBlank="1" showErrorMessage="1" errorTitle="ข้อผิดพลาด" error="กรุณาใส่ จำนวนเงินเป็นตัวเลข" sqref="F20:G30">
      <formula1>99999999999</formula1>
    </dataValidation>
    <dataValidation type="textLength" operator="equal" allowBlank="1" showErrorMessage="1" errorTitle="ข้อผิดพลาด" error="กรุณาใส่ &quot;รหัส Sub Book GL&quot; &#10;จำนวน 6 หลัก !!" sqref="L269:M269 M217:M218 L178:L254 L129:L170 L20:L121 M85:M121 M20:M38 M42">
      <formula1>6</formula1>
    </dataValidation>
    <dataValidation type="textLength" operator="equal" allowBlank="1" showInputMessage="1" showErrorMessage="1" error="กรุณาใส่ &quot;รหัส Trading Partner&quot; &#10;จำนวน 5 หลัก !!" sqref="K20:K269">
      <formula1>5</formula1>
    </dataValidation>
    <dataValidation type="date" operator="greaterThanOrEqual" allowBlank="1" showInputMessage="1" showErrorMessage="1" errorTitle="ข้อผิดพลาด" error="กรุณาใส่ข้อมูลวันที่ให้ถูกต้อง&#10;dd/mm/yyyy หรือ mm/dd/yyyy&#10;ขึ้นอยู่กับระบบของแต่ละ&#10;เครื่องที่ได้กำหนดไว้ !" sqref="D5:E5">
      <formula1>43466</formula1>
    </dataValidation>
  </dataValidations>
  <printOptions/>
  <pageMargins left="0" right="0" top="0.43" bottom="0.4" header="0.17" footer="0.27"/>
  <pageSetup horizontalDpi="300" verticalDpi="300" orientation="landscape" paperSize="9" r:id="rId2"/>
  <headerFooter alignWithMargins="0">
    <oddHeader>&amp;RGFMIS. บช11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57"/>
  <sheetViews>
    <sheetView zoomScale="85" zoomScaleNormal="85" zoomScalePageLayoutView="0" workbookViewId="0" topLeftCell="A1">
      <selection activeCell="E5" sqref="E5"/>
    </sheetView>
  </sheetViews>
  <sheetFormatPr defaultColWidth="0" defaultRowHeight="12.75" zeroHeight="1"/>
  <cols>
    <col min="1" max="1" width="17.28125" style="50" customWidth="1"/>
    <col min="2" max="2" width="13.421875" style="50" customWidth="1"/>
    <col min="3" max="3" width="13.8515625" style="50" customWidth="1"/>
    <col min="4" max="4" width="12.28125" style="50" customWidth="1"/>
    <col min="5" max="6" width="10.00390625" style="50" customWidth="1"/>
    <col min="7" max="7" width="10.8515625" style="50" customWidth="1"/>
    <col min="8" max="8" width="9.8515625" style="50" customWidth="1"/>
    <col min="9" max="9" width="9.28125" style="50" customWidth="1"/>
    <col min="10" max="11" width="9.421875" style="50" customWidth="1"/>
    <col min="12" max="12" width="10.00390625" style="50" customWidth="1"/>
    <col min="13" max="14" width="14.421875" style="50" customWidth="1"/>
    <col min="15" max="15" width="9.7109375" style="50" customWidth="1"/>
    <col min="16" max="16" width="20.00390625" style="50" customWidth="1"/>
    <col min="17" max="17" width="10.421875" style="50" customWidth="1"/>
    <col min="18" max="19" width="10.57421875" style="50" customWidth="1"/>
    <col min="20" max="20" width="8.7109375" style="50" customWidth="1"/>
    <col min="21" max="21" width="10.00390625" style="50" customWidth="1"/>
    <col min="22" max="22" width="9.28125" style="50" customWidth="1"/>
    <col min="23" max="23" width="13.28125" style="50" customWidth="1"/>
    <col min="24" max="24" width="14.57421875" style="50" customWidth="1"/>
    <col min="25" max="25" width="9.140625" style="50" customWidth="1"/>
    <col min="26" max="26" width="9.421875" style="50" customWidth="1"/>
    <col min="27" max="27" width="8.8515625" style="50" customWidth="1"/>
    <col min="28" max="28" width="9.140625" style="50" customWidth="1"/>
    <col min="29" max="29" width="16.00390625" style="50" customWidth="1"/>
    <col min="30" max="30" width="14.57421875" style="50" customWidth="1"/>
    <col min="31" max="31" width="15.57421875" style="50" customWidth="1"/>
    <col min="32" max="32" width="13.421875" style="50" customWidth="1"/>
    <col min="33" max="33" width="20.28125" style="50" customWidth="1"/>
    <col min="34" max="34" width="19.00390625" style="50" customWidth="1"/>
    <col min="35" max="35" width="20.00390625" style="50" customWidth="1"/>
    <col min="36" max="36" width="18.8515625" style="50" customWidth="1"/>
    <col min="37" max="37" width="10.28125" style="50" customWidth="1"/>
    <col min="38" max="38" width="12.00390625" style="50" customWidth="1"/>
    <col min="39" max="39" width="12.421875" style="50" customWidth="1"/>
    <col min="40" max="40" width="9.28125" style="50" customWidth="1"/>
    <col min="41" max="41" width="17.28125" style="50" customWidth="1"/>
    <col min="42" max="44" width="12.28125" style="50" customWidth="1"/>
    <col min="45" max="16384" width="0" style="50" hidden="1" customWidth="1"/>
  </cols>
  <sheetData>
    <row r="1" spans="1:5" s="53" customFormat="1" ht="10.5">
      <c r="A1" s="51" t="s">
        <v>36</v>
      </c>
      <c r="B1" s="51" t="s">
        <v>37</v>
      </c>
      <c r="C1" s="51" t="s">
        <v>38</v>
      </c>
      <c r="D1" s="51" t="s">
        <v>39</v>
      </c>
      <c r="E1" s="52"/>
    </row>
    <row r="2" spans="1:5" s="53" customFormat="1" ht="10.5">
      <c r="A2" s="54"/>
      <c r="B2" s="55" t="s">
        <v>101</v>
      </c>
      <c r="C2" s="55">
        <f>CONCATENATE(Input!$D$8)</f>
      </c>
      <c r="D2" s="55" t="s">
        <v>102</v>
      </c>
      <c r="E2" s="56"/>
    </row>
    <row r="3" spans="1:3" s="53" customFormat="1" ht="10.5">
      <c r="A3" s="57" t="s">
        <v>40</v>
      </c>
      <c r="C3" s="57" t="s">
        <v>41</v>
      </c>
    </row>
    <row r="4" spans="1:11" s="53" customFormat="1" ht="10.5">
      <c r="A4" s="51" t="s">
        <v>42</v>
      </c>
      <c r="B4" s="51" t="s">
        <v>43</v>
      </c>
      <c r="C4" s="51" t="s">
        <v>44</v>
      </c>
      <c r="D4" s="51" t="s">
        <v>45</v>
      </c>
      <c r="E4" s="51" t="s">
        <v>46</v>
      </c>
      <c r="F4" s="51" t="s">
        <v>47</v>
      </c>
      <c r="G4" s="51" t="s">
        <v>48</v>
      </c>
      <c r="H4" s="51" t="s">
        <v>49</v>
      </c>
      <c r="I4" s="51" t="s">
        <v>50</v>
      </c>
      <c r="J4" s="51" t="s">
        <v>51</v>
      </c>
      <c r="K4" s="51" t="s">
        <v>52</v>
      </c>
    </row>
    <row r="5" spans="1:11" s="53" customFormat="1" ht="10.5">
      <c r="A5" s="55" t="b">
        <f>IF(Input!$F$270=0,TRUE,FALSE)</f>
        <v>1</v>
      </c>
      <c r="B5" s="55" t="s">
        <v>53</v>
      </c>
      <c r="C5" s="55" t="s">
        <v>54</v>
      </c>
      <c r="D5" s="55">
        <f>CONCATENATE(Input!$D$8)</f>
      </c>
      <c r="E5" s="55" t="str">
        <f>TEXT(Input!$D$5,"yyyymmdd")</f>
        <v>19000100</v>
      </c>
      <c r="F5" s="55" t="str">
        <f>TEXT(Input!$D$5,"yyyymmdd")</f>
        <v>19000100</v>
      </c>
      <c r="G5" s="55">
        <f>CONCATENATE(Input!$D$10)</f>
      </c>
      <c r="H5" s="55" t="s">
        <v>55</v>
      </c>
      <c r="I5" s="54"/>
      <c r="J5" s="54"/>
      <c r="K5" s="55">
        <f>CONCATENATE(Input!$D$10)</f>
      </c>
    </row>
    <row r="6" spans="1:44" s="53" customFormat="1" ht="10.5">
      <c r="A6" s="58"/>
      <c r="B6" s="58"/>
      <c r="C6" s="58"/>
      <c r="D6" s="58" t="s">
        <v>56</v>
      </c>
      <c r="E6" s="58"/>
      <c r="F6" s="59" t="s">
        <v>57</v>
      </c>
      <c r="G6" s="58"/>
      <c r="H6" s="58"/>
      <c r="I6" s="58"/>
      <c r="J6" s="58"/>
      <c r="K6" s="58"/>
      <c r="L6" s="58"/>
      <c r="M6" s="58"/>
      <c r="N6" s="58"/>
      <c r="O6" s="58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76"/>
      <c r="AR6" s="76"/>
    </row>
    <row r="7" spans="1:44" s="53" customFormat="1" ht="10.5">
      <c r="A7" s="61" t="s">
        <v>58</v>
      </c>
      <c r="B7" s="61" t="s">
        <v>43</v>
      </c>
      <c r="C7" s="62" t="s">
        <v>59</v>
      </c>
      <c r="D7" s="62" t="s">
        <v>60</v>
      </c>
      <c r="E7" s="62" t="s">
        <v>61</v>
      </c>
      <c r="F7" s="62" t="s">
        <v>62</v>
      </c>
      <c r="G7" s="62" t="s">
        <v>63</v>
      </c>
      <c r="H7" s="62" t="s">
        <v>64</v>
      </c>
      <c r="I7" s="62" t="s">
        <v>65</v>
      </c>
      <c r="J7" s="62" t="s">
        <v>66</v>
      </c>
      <c r="K7" s="62" t="s">
        <v>67</v>
      </c>
      <c r="L7" s="62" t="s">
        <v>68</v>
      </c>
      <c r="M7" s="62" t="s">
        <v>69</v>
      </c>
      <c r="N7" s="121" t="s">
        <v>107</v>
      </c>
      <c r="O7" s="62" t="s">
        <v>70</v>
      </c>
      <c r="P7" s="63" t="s">
        <v>71</v>
      </c>
      <c r="Q7" s="63" t="s">
        <v>72</v>
      </c>
      <c r="R7" s="64" t="s">
        <v>73</v>
      </c>
      <c r="S7" s="64" t="s">
        <v>74</v>
      </c>
      <c r="T7" s="64" t="s">
        <v>75</v>
      </c>
      <c r="U7" s="64" t="s">
        <v>76</v>
      </c>
      <c r="V7" s="64" t="s">
        <v>52</v>
      </c>
      <c r="W7" s="65" t="s">
        <v>77</v>
      </c>
      <c r="X7" s="65" t="s">
        <v>78</v>
      </c>
      <c r="Y7" s="62" t="s">
        <v>79</v>
      </c>
      <c r="Z7" s="62" t="s">
        <v>80</v>
      </c>
      <c r="AA7" s="62" t="s">
        <v>81</v>
      </c>
      <c r="AB7" s="62" t="s">
        <v>82</v>
      </c>
      <c r="AC7" s="62" t="s">
        <v>83</v>
      </c>
      <c r="AD7" s="62" t="s">
        <v>84</v>
      </c>
      <c r="AE7" s="62" t="s">
        <v>85</v>
      </c>
      <c r="AF7" s="62" t="s">
        <v>86</v>
      </c>
      <c r="AG7" s="62" t="s">
        <v>87</v>
      </c>
      <c r="AH7" s="62" t="s">
        <v>88</v>
      </c>
      <c r="AI7" s="62" t="s">
        <v>89</v>
      </c>
      <c r="AJ7" s="62" t="s">
        <v>90</v>
      </c>
      <c r="AK7" s="62" t="s">
        <v>91</v>
      </c>
      <c r="AL7" s="62" t="s">
        <v>92</v>
      </c>
      <c r="AM7" s="62" t="s">
        <v>93</v>
      </c>
      <c r="AN7" s="62" t="s">
        <v>94</v>
      </c>
      <c r="AO7" s="62" t="s">
        <v>95</v>
      </c>
      <c r="AP7" s="88" t="s">
        <v>96</v>
      </c>
      <c r="AQ7" s="89" t="s">
        <v>103</v>
      </c>
      <c r="AR7" s="89" t="s">
        <v>104</v>
      </c>
    </row>
    <row r="8" spans="1:44" s="69" customFormat="1" ht="10.5">
      <c r="A8" s="66">
        <v>1</v>
      </c>
      <c r="B8" s="67" t="s">
        <v>97</v>
      </c>
      <c r="C8" s="67" t="str">
        <f>IF(Input!F20-Input!G20&gt;=0,"40","50")</f>
        <v>40</v>
      </c>
      <c r="D8" s="67" t="s">
        <v>98</v>
      </c>
      <c r="E8" s="67">
        <f>CONCATENATE(Input!B20)</f>
      </c>
      <c r="F8" s="67">
        <f>CONCATENATE(Input!$D$14)</f>
      </c>
      <c r="G8" s="67">
        <f>CONCATENATE(Input!$D$12)</f>
      </c>
      <c r="H8" s="67" t="str">
        <f>IF(INT(TEXT(Input!$D$5,"mm"))&gt;=10,CONCATENATE(RIGHT(TEXT(Input!$D$5,"yyyy")+543,2)+1&amp;"31000"),CONCATENATE(RIGHT(TEXT(Input!$D$5,"yyyy")+543,2)&amp;"31000"))</f>
        <v>4331000</v>
      </c>
      <c r="I8" s="67">
        <f>CONCATENATE(LEFT($K$5,5))</f>
      </c>
      <c r="J8" s="67">
        <f>IF(LEN(F8)&gt;0,"P"&amp;F8,"")</f>
      </c>
      <c r="K8" s="87">
        <f>CONCATENATE(Input!J20)</f>
      </c>
      <c r="L8" s="68">
        <f>ABS(Input!F20-Input!G20)</f>
        <v>0</v>
      </c>
      <c r="M8" s="67" t="str">
        <f>CONCATENATE("FAC9=",Input!K20)</f>
        <v>FAC9=</v>
      </c>
      <c r="N8" s="67">
        <f>CONCATENATE(Input!M20)</f>
      </c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53">
        <f>CONCATENATE(Input!D20)</f>
      </c>
      <c r="AR8" s="53">
        <f>CONCATENATE(Input!E20)</f>
      </c>
    </row>
    <row r="9" spans="1:44" s="73" customFormat="1" ht="10.5">
      <c r="A9" s="70">
        <v>2</v>
      </c>
      <c r="B9" s="71" t="s">
        <v>97</v>
      </c>
      <c r="C9" s="67" t="str">
        <f>IF(Input!F21-Input!G21&gt;=0,"40","50")</f>
        <v>40</v>
      </c>
      <c r="D9" s="71" t="s">
        <v>98</v>
      </c>
      <c r="E9" s="71">
        <f>CONCATENATE(Input!B21)</f>
      </c>
      <c r="F9" s="67">
        <f>CONCATENATE(Input!$D$14)</f>
      </c>
      <c r="G9" s="67">
        <f>CONCATENATE(Input!$D$12)</f>
      </c>
      <c r="H9" s="67" t="str">
        <f>IF(INT(TEXT(Input!$D$5,"mm"))&gt;=10,CONCATENATE(RIGHT(TEXT(Input!$D$5,"yyyy")+543,2)+1&amp;"31000"),CONCATENATE(RIGHT(TEXT(Input!$D$5,"yyyy")+543,2)&amp;"31000"))</f>
        <v>4331000</v>
      </c>
      <c r="I9" s="71">
        <f aca="true" t="shared" si="0" ref="I9:I72">CONCATENATE(LEFT($K$5,5))</f>
      </c>
      <c r="J9" s="67">
        <f aca="true" t="shared" si="1" ref="J9:J72">IF(LEN(F9)&gt;0,"P"&amp;F9,"")</f>
      </c>
      <c r="K9" s="87">
        <f>CONCATENATE(Input!J21)</f>
      </c>
      <c r="L9" s="72">
        <f>ABS(Input!F21-Input!G21)</f>
        <v>0</v>
      </c>
      <c r="M9" s="67" t="str">
        <f>CONCATENATE("FAC9=",Input!K21)</f>
        <v>FAC9=</v>
      </c>
      <c r="N9" s="67">
        <f>CONCATENATE(Input!M21)</f>
      </c>
      <c r="O9" s="70"/>
      <c r="P9" s="66"/>
      <c r="Q9" s="66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66"/>
      <c r="AN9" s="70"/>
      <c r="AO9" s="70"/>
      <c r="AP9" s="70"/>
      <c r="AQ9" s="53">
        <f>CONCATENATE(Input!D21)</f>
      </c>
      <c r="AR9" s="53">
        <f>CONCATENATE(Input!E21)</f>
      </c>
    </row>
    <row r="10" spans="1:44" s="76" customFormat="1" ht="10.5">
      <c r="A10" s="74">
        <v>3</v>
      </c>
      <c r="B10" s="75" t="s">
        <v>97</v>
      </c>
      <c r="C10" s="67" t="str">
        <f>IF(Input!F22-Input!G22&gt;=0,"40","50")</f>
        <v>40</v>
      </c>
      <c r="D10" s="75" t="s">
        <v>98</v>
      </c>
      <c r="E10" s="71">
        <f>CONCATENATE(Input!B22)</f>
      </c>
      <c r="F10" s="67">
        <f>CONCATENATE(Input!$D$14)</f>
      </c>
      <c r="G10" s="67">
        <f>CONCATENATE(Input!$D$12)</f>
      </c>
      <c r="H10" s="67" t="str">
        <f>IF(INT(TEXT(Input!$D$5,"mm"))&gt;=10,CONCATENATE(RIGHT(TEXT(Input!$D$5,"yyyy")+543,2)+1&amp;"31000"),CONCATENATE(RIGHT(TEXT(Input!$D$5,"yyyy")+543,2)&amp;"31000"))</f>
        <v>4331000</v>
      </c>
      <c r="I10" s="75">
        <f t="shared" si="0"/>
      </c>
      <c r="J10" s="67">
        <f t="shared" si="1"/>
      </c>
      <c r="K10" s="87">
        <f>CONCATENATE(Input!J22)</f>
      </c>
      <c r="L10" s="72">
        <f>ABS(Input!F22-Input!G22)</f>
        <v>0</v>
      </c>
      <c r="M10" s="67" t="str">
        <f>CONCATENATE("FAC9=",Input!K22)</f>
        <v>FAC9=</v>
      </c>
      <c r="N10" s="67">
        <f>CONCATENATE(Input!M22)</f>
      </c>
      <c r="O10" s="74"/>
      <c r="P10" s="66"/>
      <c r="Q10" s="66"/>
      <c r="R10" s="70"/>
      <c r="S10" s="74"/>
      <c r="T10" s="70"/>
      <c r="U10" s="70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66"/>
      <c r="AN10" s="74"/>
      <c r="AO10" s="74"/>
      <c r="AP10" s="74"/>
      <c r="AQ10" s="53">
        <f>CONCATENATE(Input!D22)</f>
      </c>
      <c r="AR10" s="53">
        <f>CONCATENATE(Input!E22)</f>
      </c>
    </row>
    <row r="11" spans="1:44" s="76" customFormat="1" ht="10.5">
      <c r="A11" s="74">
        <v>4</v>
      </c>
      <c r="B11" s="71" t="s">
        <v>97</v>
      </c>
      <c r="C11" s="67" t="str">
        <f>IF(Input!F23-Input!G23&gt;=0,"40","50")</f>
        <v>40</v>
      </c>
      <c r="D11" s="75" t="s">
        <v>98</v>
      </c>
      <c r="E11" s="71">
        <f>CONCATENATE(Input!B23)</f>
      </c>
      <c r="F11" s="67">
        <f>CONCATENATE(Input!$D$14)</f>
      </c>
      <c r="G11" s="67">
        <f>CONCATENATE(Input!$D$12)</f>
      </c>
      <c r="H11" s="67" t="str">
        <f>IF(INT(TEXT(Input!$D$5,"mm"))&gt;=10,CONCATENATE(RIGHT(TEXT(Input!$D$5,"yyyy")+543,2)+1&amp;"31000"),CONCATENATE(RIGHT(TEXT(Input!$D$5,"yyyy")+543,2)&amp;"31000"))</f>
        <v>4331000</v>
      </c>
      <c r="I11" s="71">
        <f t="shared" si="0"/>
      </c>
      <c r="J11" s="67">
        <f t="shared" si="1"/>
      </c>
      <c r="K11" s="87">
        <f>CONCATENATE(Input!J23)</f>
      </c>
      <c r="L11" s="72">
        <f>ABS(Input!F23-Input!G23)</f>
        <v>0</v>
      </c>
      <c r="M11" s="67" t="str">
        <f>CONCATENATE("FAC9=",Input!K23)</f>
        <v>FAC9=</v>
      </c>
      <c r="N11" s="67">
        <f>CONCATENATE(Input!M23)</f>
      </c>
      <c r="O11" s="70"/>
      <c r="P11" s="66"/>
      <c r="Q11" s="66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66"/>
      <c r="AN11" s="70"/>
      <c r="AO11" s="70"/>
      <c r="AP11" s="70"/>
      <c r="AQ11" s="53">
        <f>CONCATENATE(Input!D23)</f>
      </c>
      <c r="AR11" s="53">
        <f>CONCATENATE(Input!E23)</f>
      </c>
    </row>
    <row r="12" spans="1:44" s="76" customFormat="1" ht="10.5">
      <c r="A12" s="70">
        <v>5</v>
      </c>
      <c r="B12" s="71" t="s">
        <v>97</v>
      </c>
      <c r="C12" s="67" t="str">
        <f>IF(Input!F24-Input!G24&gt;=0,"40","50")</f>
        <v>40</v>
      </c>
      <c r="D12" s="75" t="s">
        <v>98</v>
      </c>
      <c r="E12" s="71">
        <f>CONCATENATE(Input!B24)</f>
      </c>
      <c r="F12" s="67">
        <f>CONCATENATE(Input!$D$14)</f>
      </c>
      <c r="G12" s="67">
        <f>CONCATENATE(Input!$D$12)</f>
      </c>
      <c r="H12" s="67" t="str">
        <f>IF(INT(TEXT(Input!$D$5,"mm"))&gt;=10,CONCATENATE(RIGHT(TEXT(Input!$D$5,"yyyy")+543,2)+1&amp;"31000"),CONCATENATE(RIGHT(TEXT(Input!$D$5,"yyyy")+543,2)&amp;"31000"))</f>
        <v>4331000</v>
      </c>
      <c r="I12" s="71">
        <f t="shared" si="0"/>
      </c>
      <c r="J12" s="67">
        <f t="shared" si="1"/>
      </c>
      <c r="K12" s="87">
        <f>CONCATENATE(Input!J24)</f>
      </c>
      <c r="L12" s="72">
        <f>ABS(Input!F24-Input!G24)</f>
        <v>0</v>
      </c>
      <c r="M12" s="67" t="str">
        <f>CONCATENATE("FAC9=",Input!K24)</f>
        <v>FAC9=</v>
      </c>
      <c r="N12" s="67">
        <f>CONCATENATE(Input!M24)</f>
      </c>
      <c r="O12" s="70"/>
      <c r="P12" s="66"/>
      <c r="Q12" s="66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66"/>
      <c r="AN12" s="70"/>
      <c r="AO12" s="70"/>
      <c r="AP12" s="70"/>
      <c r="AQ12" s="53">
        <f>CONCATENATE(Input!D24)</f>
      </c>
      <c r="AR12" s="53">
        <f>CONCATENATE(Input!E24)</f>
      </c>
    </row>
    <row r="13" spans="1:44" s="76" customFormat="1" ht="10.5">
      <c r="A13" s="74">
        <v>6</v>
      </c>
      <c r="B13" s="71" t="s">
        <v>97</v>
      </c>
      <c r="C13" s="67" t="str">
        <f>IF(Input!F25-Input!G25&gt;=0,"40","50")</f>
        <v>40</v>
      </c>
      <c r="D13" s="75" t="s">
        <v>98</v>
      </c>
      <c r="E13" s="71">
        <f>CONCATENATE(Input!B25)</f>
      </c>
      <c r="F13" s="67">
        <f>CONCATENATE(Input!$D$14)</f>
      </c>
      <c r="G13" s="67">
        <f>CONCATENATE(Input!$D$12)</f>
      </c>
      <c r="H13" s="67" t="str">
        <f>IF(INT(TEXT(Input!$D$5,"mm"))&gt;=10,CONCATENATE(RIGHT(TEXT(Input!$D$5,"yyyy")+543,2)+1&amp;"31000"),CONCATENATE(RIGHT(TEXT(Input!$D$5,"yyyy")+543,2)&amp;"31000"))</f>
        <v>4331000</v>
      </c>
      <c r="I13" s="71">
        <f t="shared" si="0"/>
      </c>
      <c r="J13" s="67">
        <f t="shared" si="1"/>
      </c>
      <c r="K13" s="87">
        <f>CONCATENATE(Input!J25)</f>
      </c>
      <c r="L13" s="72">
        <f>ABS(Input!F25-Input!G25)</f>
        <v>0</v>
      </c>
      <c r="M13" s="67" t="str">
        <f>CONCATENATE("FAC9=",Input!K25)</f>
        <v>FAC9=</v>
      </c>
      <c r="N13" s="67">
        <f>CONCATENATE(Input!M25)</f>
      </c>
      <c r="O13" s="70"/>
      <c r="P13" s="66"/>
      <c r="Q13" s="66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66"/>
      <c r="AN13" s="70"/>
      <c r="AO13" s="70"/>
      <c r="AP13" s="70"/>
      <c r="AQ13" s="53">
        <f>CONCATENATE(Input!D25)</f>
      </c>
      <c r="AR13" s="53">
        <f>CONCATENATE(Input!E25)</f>
      </c>
    </row>
    <row r="14" spans="1:44" s="76" customFormat="1" ht="10.5">
      <c r="A14" s="70">
        <v>7</v>
      </c>
      <c r="B14" s="71" t="s">
        <v>97</v>
      </c>
      <c r="C14" s="67" t="str">
        <f>IF(Input!F26-Input!G26&gt;=0,"40","50")</f>
        <v>40</v>
      </c>
      <c r="D14" s="75" t="s">
        <v>98</v>
      </c>
      <c r="E14" s="71">
        <f>CONCATENATE(Input!B26)</f>
      </c>
      <c r="F14" s="67">
        <f>CONCATENATE(Input!$D$14)</f>
      </c>
      <c r="G14" s="67">
        <f>CONCATENATE(Input!$D$12)</f>
      </c>
      <c r="H14" s="67" t="str">
        <f>IF(INT(TEXT(Input!$D$5,"mm"))&gt;=10,CONCATENATE(RIGHT(TEXT(Input!$D$5,"yyyy")+543,2)+1&amp;"31000"),CONCATENATE(RIGHT(TEXT(Input!$D$5,"yyyy")+543,2)&amp;"31000"))</f>
        <v>4331000</v>
      </c>
      <c r="I14" s="71">
        <f t="shared" si="0"/>
      </c>
      <c r="J14" s="67">
        <f t="shared" si="1"/>
      </c>
      <c r="K14" s="87">
        <f>CONCATENATE(Input!J26)</f>
      </c>
      <c r="L14" s="72">
        <f>ABS(Input!F26-Input!G26)</f>
        <v>0</v>
      </c>
      <c r="M14" s="67" t="str">
        <f>CONCATENATE("FAC9=",Input!K26)</f>
        <v>FAC9=</v>
      </c>
      <c r="N14" s="67">
        <f>CONCATENATE(Input!M26)</f>
      </c>
      <c r="O14" s="70"/>
      <c r="P14" s="66"/>
      <c r="Q14" s="66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66"/>
      <c r="AN14" s="70"/>
      <c r="AO14" s="70"/>
      <c r="AP14" s="70"/>
      <c r="AQ14" s="53">
        <f>CONCATENATE(Input!D26)</f>
      </c>
      <c r="AR14" s="53">
        <f>CONCATENATE(Input!E26)</f>
      </c>
    </row>
    <row r="15" spans="1:44" s="76" customFormat="1" ht="10.5">
      <c r="A15" s="74">
        <v>8</v>
      </c>
      <c r="B15" s="71" t="s">
        <v>97</v>
      </c>
      <c r="C15" s="67" t="str">
        <f>IF(Input!F27-Input!G27&gt;=0,"40","50")</f>
        <v>40</v>
      </c>
      <c r="D15" s="75" t="s">
        <v>98</v>
      </c>
      <c r="E15" s="71">
        <f>CONCATENATE(Input!B27)</f>
      </c>
      <c r="F15" s="67">
        <f>CONCATENATE(Input!$D$14)</f>
      </c>
      <c r="G15" s="67">
        <f>CONCATENATE(Input!$D$12)</f>
      </c>
      <c r="H15" s="67" t="str">
        <f>IF(INT(TEXT(Input!$D$5,"mm"))&gt;=10,CONCATENATE(RIGHT(TEXT(Input!$D$5,"yyyy")+543,2)+1&amp;"31000"),CONCATENATE(RIGHT(TEXT(Input!$D$5,"yyyy")+543,2)&amp;"31000"))</f>
        <v>4331000</v>
      </c>
      <c r="I15" s="71">
        <f t="shared" si="0"/>
      </c>
      <c r="J15" s="67">
        <f t="shared" si="1"/>
      </c>
      <c r="K15" s="87">
        <f>CONCATENATE(Input!J27)</f>
      </c>
      <c r="L15" s="72">
        <f>ABS(Input!F27-Input!G27)</f>
        <v>0</v>
      </c>
      <c r="M15" s="67" t="str">
        <f>CONCATENATE("FAC9=",Input!K27)</f>
        <v>FAC9=</v>
      </c>
      <c r="N15" s="67">
        <f>CONCATENATE(Input!M27)</f>
      </c>
      <c r="O15" s="70"/>
      <c r="P15" s="66"/>
      <c r="Q15" s="66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66"/>
      <c r="AN15" s="70"/>
      <c r="AO15" s="70"/>
      <c r="AP15" s="70"/>
      <c r="AQ15" s="53">
        <f>CONCATENATE(Input!D27)</f>
      </c>
      <c r="AR15" s="53">
        <f>CONCATENATE(Input!E27)</f>
      </c>
    </row>
    <row r="16" spans="1:44" s="76" customFormat="1" ht="10.5">
      <c r="A16" s="70">
        <v>9</v>
      </c>
      <c r="B16" s="71" t="s">
        <v>97</v>
      </c>
      <c r="C16" s="67" t="str">
        <f>IF(Input!F28-Input!G28&gt;=0,"40","50")</f>
        <v>40</v>
      </c>
      <c r="D16" s="75" t="s">
        <v>98</v>
      </c>
      <c r="E16" s="71">
        <f>CONCATENATE(Input!B28)</f>
      </c>
      <c r="F16" s="67">
        <f>CONCATENATE(Input!$D$14)</f>
      </c>
      <c r="G16" s="67">
        <f>CONCATENATE(Input!$D$12)</f>
      </c>
      <c r="H16" s="67" t="str">
        <f>IF(INT(TEXT(Input!$D$5,"mm"))&gt;=10,CONCATENATE(RIGHT(TEXT(Input!$D$5,"yyyy")+543,2)+1&amp;"31000"),CONCATENATE(RIGHT(TEXT(Input!$D$5,"yyyy")+543,2)&amp;"31000"))</f>
        <v>4331000</v>
      </c>
      <c r="I16" s="71">
        <f t="shared" si="0"/>
      </c>
      <c r="J16" s="67">
        <f t="shared" si="1"/>
      </c>
      <c r="K16" s="87">
        <f>CONCATENATE(Input!J28)</f>
      </c>
      <c r="L16" s="72">
        <f>ABS(Input!F28-Input!G28)</f>
        <v>0</v>
      </c>
      <c r="M16" s="67" t="str">
        <f>CONCATENATE("FAC9=",Input!K28)</f>
        <v>FAC9=</v>
      </c>
      <c r="N16" s="67">
        <f>CONCATENATE(Input!M28)</f>
      </c>
      <c r="O16" s="70"/>
      <c r="P16" s="66"/>
      <c r="Q16" s="66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66"/>
      <c r="AN16" s="70"/>
      <c r="AO16" s="70"/>
      <c r="AP16" s="70"/>
      <c r="AQ16" s="53">
        <f>CONCATENATE(Input!D28)</f>
      </c>
      <c r="AR16" s="53">
        <f>CONCATENATE(Input!E28)</f>
      </c>
    </row>
    <row r="17" spans="1:44" s="76" customFormat="1" ht="10.5">
      <c r="A17" s="74">
        <v>10</v>
      </c>
      <c r="B17" s="71" t="s">
        <v>97</v>
      </c>
      <c r="C17" s="67" t="str">
        <f>IF(Input!F29-Input!G29&gt;=0,"40","50")</f>
        <v>40</v>
      </c>
      <c r="D17" s="75" t="s">
        <v>98</v>
      </c>
      <c r="E17" s="71">
        <f>CONCATENATE(Input!B29)</f>
      </c>
      <c r="F17" s="67">
        <f>CONCATENATE(Input!$D$14)</f>
      </c>
      <c r="G17" s="67">
        <f>CONCATENATE(Input!$D$12)</f>
      </c>
      <c r="H17" s="67" t="str">
        <f>IF(INT(TEXT(Input!$D$5,"mm"))&gt;=10,CONCATENATE(RIGHT(TEXT(Input!$D$5,"yyyy")+543,2)+1&amp;"31000"),CONCATENATE(RIGHT(TEXT(Input!$D$5,"yyyy")+543,2)&amp;"31000"))</f>
        <v>4331000</v>
      </c>
      <c r="I17" s="71">
        <f t="shared" si="0"/>
      </c>
      <c r="J17" s="67">
        <f t="shared" si="1"/>
      </c>
      <c r="K17" s="87">
        <f>CONCATENATE(Input!J29)</f>
      </c>
      <c r="L17" s="72">
        <f>ABS(Input!F29-Input!G29)</f>
        <v>0</v>
      </c>
      <c r="M17" s="67" t="str">
        <f>CONCATENATE("FAC9=",Input!K29)</f>
        <v>FAC9=</v>
      </c>
      <c r="N17" s="67">
        <f>CONCATENATE(Input!M29)</f>
      </c>
      <c r="O17" s="70"/>
      <c r="P17" s="66"/>
      <c r="Q17" s="66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66"/>
      <c r="AN17" s="70"/>
      <c r="AO17" s="70"/>
      <c r="AP17" s="70"/>
      <c r="AQ17" s="53">
        <f>CONCATENATE(Input!D29)</f>
      </c>
      <c r="AR17" s="53">
        <f>CONCATENATE(Input!E29)</f>
      </c>
    </row>
    <row r="18" spans="1:44" s="76" customFormat="1" ht="10.5">
      <c r="A18" s="74">
        <v>11</v>
      </c>
      <c r="B18" s="71" t="s">
        <v>97</v>
      </c>
      <c r="C18" s="67" t="str">
        <f>IF(Input!F30-Input!G30&gt;=0,"40","50")</f>
        <v>40</v>
      </c>
      <c r="D18" s="75" t="s">
        <v>98</v>
      </c>
      <c r="E18" s="71">
        <f>CONCATENATE(Input!B30)</f>
      </c>
      <c r="F18" s="67">
        <f>CONCATENATE(Input!$D$14)</f>
      </c>
      <c r="G18" s="67">
        <f>CONCATENATE(Input!$D$12)</f>
      </c>
      <c r="H18" s="67" t="str">
        <f>IF(INT(TEXT(Input!$D$5,"mm"))&gt;=10,CONCATENATE(RIGHT(TEXT(Input!$D$5,"yyyy")+543,2)+1&amp;"31000"),CONCATENATE(RIGHT(TEXT(Input!$D$5,"yyyy")+543,2)&amp;"31000"))</f>
        <v>4331000</v>
      </c>
      <c r="I18" s="71">
        <f t="shared" si="0"/>
      </c>
      <c r="J18" s="67">
        <f t="shared" si="1"/>
      </c>
      <c r="K18" s="87">
        <f>CONCATENATE(Input!J30)</f>
      </c>
      <c r="L18" s="72">
        <f>ABS(Input!F30-Input!G30)</f>
        <v>0</v>
      </c>
      <c r="M18" s="67" t="str">
        <f>CONCATENATE("FAC9=",Input!K30)</f>
        <v>FAC9=</v>
      </c>
      <c r="N18" s="67">
        <f>CONCATENATE(Input!M30)</f>
      </c>
      <c r="O18" s="70"/>
      <c r="P18" s="66"/>
      <c r="Q18" s="66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66"/>
      <c r="AN18" s="70"/>
      <c r="AO18" s="70"/>
      <c r="AP18" s="70"/>
      <c r="AQ18" s="53">
        <f>CONCATENATE(Input!D30)</f>
      </c>
      <c r="AR18" s="53">
        <f>CONCATENATE(Input!E30)</f>
      </c>
    </row>
    <row r="19" spans="1:44" s="76" customFormat="1" ht="10.5">
      <c r="A19" s="70">
        <v>12</v>
      </c>
      <c r="B19" s="71" t="s">
        <v>97</v>
      </c>
      <c r="C19" s="67" t="str">
        <f>IF(Input!F31-Input!G31&gt;=0,"40","50")</f>
        <v>40</v>
      </c>
      <c r="D19" s="75" t="s">
        <v>98</v>
      </c>
      <c r="E19" s="71">
        <f>CONCATENATE(Input!B31)</f>
      </c>
      <c r="F19" s="67">
        <f>CONCATENATE(Input!$D$14)</f>
      </c>
      <c r="G19" s="67">
        <f>CONCATENATE(Input!$D$12)</f>
      </c>
      <c r="H19" s="67" t="str">
        <f>IF(INT(TEXT(Input!$D$5,"mm"))&gt;=10,CONCATENATE(RIGHT(TEXT(Input!$D$5,"yyyy")+543,2)+1&amp;"31000"),CONCATENATE(RIGHT(TEXT(Input!$D$5,"yyyy")+543,2)&amp;"31000"))</f>
        <v>4331000</v>
      </c>
      <c r="I19" s="71">
        <f t="shared" si="0"/>
      </c>
      <c r="J19" s="67">
        <f t="shared" si="1"/>
      </c>
      <c r="K19" s="87">
        <f>CONCATENATE(Input!J31)</f>
      </c>
      <c r="L19" s="72">
        <f>ABS(Input!F31-Input!G31)</f>
        <v>0</v>
      </c>
      <c r="M19" s="67" t="str">
        <f>CONCATENATE("FAC9=",Input!K31)</f>
        <v>FAC9=</v>
      </c>
      <c r="N19" s="67">
        <f>CONCATENATE(Input!M31)</f>
      </c>
      <c r="O19" s="70"/>
      <c r="P19" s="66"/>
      <c r="Q19" s="66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66"/>
      <c r="AN19" s="70"/>
      <c r="AO19" s="70"/>
      <c r="AP19" s="70"/>
      <c r="AQ19" s="53">
        <f>CONCATENATE(Input!D31)</f>
      </c>
      <c r="AR19" s="53">
        <f>CONCATENATE(Input!E31)</f>
      </c>
    </row>
    <row r="20" spans="1:44" s="76" customFormat="1" ht="10.5">
      <c r="A20" s="74">
        <v>13</v>
      </c>
      <c r="B20" s="71" t="s">
        <v>97</v>
      </c>
      <c r="C20" s="67" t="str">
        <f>IF(Input!F32-Input!G32&gt;=0,"40","50")</f>
        <v>40</v>
      </c>
      <c r="D20" s="75" t="s">
        <v>98</v>
      </c>
      <c r="E20" s="71">
        <f>CONCATENATE(Input!B32)</f>
      </c>
      <c r="F20" s="67">
        <f>CONCATENATE(Input!$D$14)</f>
      </c>
      <c r="G20" s="67">
        <f>CONCATENATE(Input!$D$12)</f>
      </c>
      <c r="H20" s="67" t="str">
        <f>IF(INT(TEXT(Input!$D$5,"mm"))&gt;=10,CONCATENATE(RIGHT(TEXT(Input!$D$5,"yyyy")+543,2)+1&amp;"31000"),CONCATENATE(RIGHT(TEXT(Input!$D$5,"yyyy")+543,2)&amp;"31000"))</f>
        <v>4331000</v>
      </c>
      <c r="I20" s="71">
        <f t="shared" si="0"/>
      </c>
      <c r="J20" s="67">
        <f t="shared" si="1"/>
      </c>
      <c r="K20" s="87">
        <f>CONCATENATE(Input!J32)</f>
      </c>
      <c r="L20" s="72">
        <f>ABS(Input!F32-Input!G32)</f>
        <v>0</v>
      </c>
      <c r="M20" s="67" t="str">
        <f>CONCATENATE("FAC9=",Input!K32)</f>
        <v>FAC9=</v>
      </c>
      <c r="N20" s="67">
        <f>CONCATENATE(Input!M32)</f>
      </c>
      <c r="O20" s="70"/>
      <c r="P20" s="66"/>
      <c r="Q20" s="66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66"/>
      <c r="AN20" s="70"/>
      <c r="AO20" s="70"/>
      <c r="AP20" s="70"/>
      <c r="AQ20" s="53">
        <f>CONCATENATE(Input!D32)</f>
      </c>
      <c r="AR20" s="53">
        <f>CONCATENATE(Input!E32)</f>
      </c>
    </row>
    <row r="21" spans="1:44" s="76" customFormat="1" ht="10.5">
      <c r="A21" s="74">
        <v>14</v>
      </c>
      <c r="B21" s="71" t="s">
        <v>97</v>
      </c>
      <c r="C21" s="67" t="str">
        <f>IF(Input!F33-Input!G33&gt;=0,"40","50")</f>
        <v>40</v>
      </c>
      <c r="D21" s="75" t="s">
        <v>98</v>
      </c>
      <c r="E21" s="71">
        <f>CONCATENATE(Input!B33)</f>
      </c>
      <c r="F21" s="67">
        <f>CONCATENATE(Input!$D$14)</f>
      </c>
      <c r="G21" s="67">
        <f>CONCATENATE(Input!$D$12)</f>
      </c>
      <c r="H21" s="67" t="str">
        <f>IF(INT(TEXT(Input!$D$5,"mm"))&gt;=10,CONCATENATE(RIGHT(TEXT(Input!$D$5,"yyyy")+543,2)+1&amp;"31000"),CONCATENATE(RIGHT(TEXT(Input!$D$5,"yyyy")+543,2)&amp;"31000"))</f>
        <v>4331000</v>
      </c>
      <c r="I21" s="71">
        <f t="shared" si="0"/>
      </c>
      <c r="J21" s="67">
        <f t="shared" si="1"/>
      </c>
      <c r="K21" s="87">
        <f>CONCATENATE(Input!J33)</f>
      </c>
      <c r="L21" s="72">
        <f>ABS(Input!F33-Input!G33)</f>
        <v>0</v>
      </c>
      <c r="M21" s="67" t="str">
        <f>CONCATENATE("FAC9=",Input!K33)</f>
        <v>FAC9=</v>
      </c>
      <c r="N21" s="67">
        <f>CONCATENATE(Input!M33)</f>
      </c>
      <c r="O21" s="70"/>
      <c r="P21" s="66"/>
      <c r="Q21" s="66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66"/>
      <c r="AN21" s="70"/>
      <c r="AO21" s="70"/>
      <c r="AP21" s="70"/>
      <c r="AQ21" s="53">
        <f>CONCATENATE(Input!D33)</f>
      </c>
      <c r="AR21" s="53">
        <f>CONCATENATE(Input!E33)</f>
      </c>
    </row>
    <row r="22" spans="1:44" s="76" customFormat="1" ht="10.5">
      <c r="A22" s="70">
        <v>15</v>
      </c>
      <c r="B22" s="71" t="s">
        <v>97</v>
      </c>
      <c r="C22" s="67" t="str">
        <f>IF(Input!F34-Input!G34&gt;=0,"40","50")</f>
        <v>40</v>
      </c>
      <c r="D22" s="75" t="s">
        <v>98</v>
      </c>
      <c r="E22" s="71">
        <f>CONCATENATE(Input!B34)</f>
      </c>
      <c r="F22" s="67">
        <f>CONCATENATE(Input!$D$14)</f>
      </c>
      <c r="G22" s="67">
        <f>CONCATENATE(Input!$D$12)</f>
      </c>
      <c r="H22" s="67" t="str">
        <f>IF(INT(TEXT(Input!$D$5,"mm"))&gt;=10,CONCATENATE(RIGHT(TEXT(Input!$D$5,"yyyy")+543,2)+1&amp;"31000"),CONCATENATE(RIGHT(TEXT(Input!$D$5,"yyyy")+543,2)&amp;"31000"))</f>
        <v>4331000</v>
      </c>
      <c r="I22" s="71">
        <f t="shared" si="0"/>
      </c>
      <c r="J22" s="67">
        <f t="shared" si="1"/>
      </c>
      <c r="K22" s="87">
        <f>CONCATENATE(Input!J34)</f>
      </c>
      <c r="L22" s="72">
        <f>ABS(Input!F34-Input!G34)</f>
        <v>0</v>
      </c>
      <c r="M22" s="67" t="str">
        <f>CONCATENATE("FAC9=",Input!K34)</f>
        <v>FAC9=</v>
      </c>
      <c r="N22" s="67">
        <f>CONCATENATE(Input!M34)</f>
      </c>
      <c r="O22" s="70"/>
      <c r="P22" s="66"/>
      <c r="Q22" s="66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66"/>
      <c r="AN22" s="70"/>
      <c r="AO22" s="70"/>
      <c r="AP22" s="70"/>
      <c r="AQ22" s="53">
        <f>CONCATENATE(Input!D34)</f>
      </c>
      <c r="AR22" s="53">
        <f>CONCATENATE(Input!E34)</f>
      </c>
    </row>
    <row r="23" spans="1:44" s="76" customFormat="1" ht="10.5">
      <c r="A23" s="74">
        <v>16</v>
      </c>
      <c r="B23" s="71" t="s">
        <v>97</v>
      </c>
      <c r="C23" s="67" t="str">
        <f>IF(Input!F35-Input!G35&gt;=0,"40","50")</f>
        <v>40</v>
      </c>
      <c r="D23" s="75" t="s">
        <v>98</v>
      </c>
      <c r="E23" s="71">
        <f>CONCATENATE(Input!B35)</f>
      </c>
      <c r="F23" s="67">
        <f>CONCATENATE(Input!$D$14)</f>
      </c>
      <c r="G23" s="67">
        <f>CONCATENATE(Input!$D$12)</f>
      </c>
      <c r="H23" s="67" t="str">
        <f>IF(INT(TEXT(Input!$D$5,"mm"))&gt;=10,CONCATENATE(RIGHT(TEXT(Input!$D$5,"yyyy")+543,2)+1&amp;"31000"),CONCATENATE(RIGHT(TEXT(Input!$D$5,"yyyy")+543,2)&amp;"31000"))</f>
        <v>4331000</v>
      </c>
      <c r="I23" s="71">
        <f t="shared" si="0"/>
      </c>
      <c r="J23" s="67">
        <f t="shared" si="1"/>
      </c>
      <c r="K23" s="87">
        <f>CONCATENATE(Input!J35)</f>
      </c>
      <c r="L23" s="72">
        <f>ABS(Input!F35-Input!G35)</f>
        <v>0</v>
      </c>
      <c r="M23" s="67" t="str">
        <f>CONCATENATE("FAC9=",Input!K35)</f>
        <v>FAC9=</v>
      </c>
      <c r="N23" s="67">
        <f>CONCATENATE(Input!M35)</f>
      </c>
      <c r="O23" s="74"/>
      <c r="P23" s="66"/>
      <c r="Q23" s="66"/>
      <c r="R23" s="70"/>
      <c r="S23" s="70"/>
      <c r="T23" s="70"/>
      <c r="U23" s="70"/>
      <c r="V23" s="74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66"/>
      <c r="AN23" s="70"/>
      <c r="AO23" s="70"/>
      <c r="AP23" s="70"/>
      <c r="AQ23" s="53">
        <f>CONCATENATE(Input!D35)</f>
      </c>
      <c r="AR23" s="53">
        <f>CONCATENATE(Input!E35)</f>
      </c>
    </row>
    <row r="24" spans="1:44" s="76" customFormat="1" ht="10.5">
      <c r="A24" s="74">
        <v>17</v>
      </c>
      <c r="B24" s="71" t="s">
        <v>97</v>
      </c>
      <c r="C24" s="67" t="str">
        <f>IF(Input!F36-Input!G36&gt;=0,"40","50")</f>
        <v>40</v>
      </c>
      <c r="D24" s="75" t="s">
        <v>98</v>
      </c>
      <c r="E24" s="71">
        <f>CONCATENATE(Input!B36)</f>
      </c>
      <c r="F24" s="67">
        <f>CONCATENATE(Input!$D$14)</f>
      </c>
      <c r="G24" s="67">
        <f>CONCATENATE(Input!$D$12)</f>
      </c>
      <c r="H24" s="67" t="str">
        <f>IF(INT(TEXT(Input!$D$5,"mm"))&gt;=10,CONCATENATE(RIGHT(TEXT(Input!$D$5,"yyyy")+543,2)+1&amp;"31000"),CONCATENATE(RIGHT(TEXT(Input!$D$5,"yyyy")+543,2)&amp;"31000"))</f>
        <v>4331000</v>
      </c>
      <c r="I24" s="71">
        <f t="shared" si="0"/>
      </c>
      <c r="J24" s="67">
        <f t="shared" si="1"/>
      </c>
      <c r="K24" s="87">
        <f>CONCATENATE(Input!J36)</f>
      </c>
      <c r="L24" s="72">
        <f>ABS(Input!F36-Input!G36)</f>
        <v>0</v>
      </c>
      <c r="M24" s="67" t="str">
        <f>CONCATENATE("FAC9=",Input!K36)</f>
        <v>FAC9=</v>
      </c>
      <c r="N24" s="67">
        <f>CONCATENATE(Input!M36)</f>
      </c>
      <c r="O24" s="74"/>
      <c r="P24" s="66"/>
      <c r="Q24" s="66"/>
      <c r="R24" s="70"/>
      <c r="S24" s="70"/>
      <c r="T24" s="70"/>
      <c r="U24" s="70"/>
      <c r="V24" s="74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66"/>
      <c r="AN24" s="70"/>
      <c r="AO24" s="70"/>
      <c r="AP24" s="70"/>
      <c r="AQ24" s="53">
        <f>CONCATENATE(Input!D36)</f>
      </c>
      <c r="AR24" s="53">
        <f>CONCATENATE(Input!E36)</f>
      </c>
    </row>
    <row r="25" spans="1:44" s="76" customFormat="1" ht="10.5">
      <c r="A25" s="70">
        <v>18</v>
      </c>
      <c r="B25" s="71" t="s">
        <v>97</v>
      </c>
      <c r="C25" s="67" t="str">
        <f>IF(Input!F37-Input!G37&gt;=0,"40","50")</f>
        <v>40</v>
      </c>
      <c r="D25" s="75" t="s">
        <v>98</v>
      </c>
      <c r="E25" s="71">
        <f>CONCATENATE(Input!B37)</f>
      </c>
      <c r="F25" s="67">
        <f>CONCATENATE(Input!$D$14)</f>
      </c>
      <c r="G25" s="67">
        <f>CONCATENATE(Input!$D$12)</f>
      </c>
      <c r="H25" s="67" t="str">
        <f>IF(INT(TEXT(Input!$D$5,"mm"))&gt;=10,CONCATENATE(RIGHT(TEXT(Input!$D$5,"yyyy")+543,2)+1&amp;"31000"),CONCATENATE(RIGHT(TEXT(Input!$D$5,"yyyy")+543,2)&amp;"31000"))</f>
        <v>4331000</v>
      </c>
      <c r="I25" s="71">
        <f t="shared" si="0"/>
      </c>
      <c r="J25" s="67">
        <f t="shared" si="1"/>
      </c>
      <c r="K25" s="87">
        <f>CONCATENATE(Input!J37)</f>
      </c>
      <c r="L25" s="72">
        <f>ABS(Input!F37-Input!G37)</f>
        <v>0</v>
      </c>
      <c r="M25" s="67" t="str">
        <f>CONCATENATE("FAC9=",Input!K37)</f>
        <v>FAC9=</v>
      </c>
      <c r="N25" s="67">
        <f>CONCATENATE(Input!M37)</f>
      </c>
      <c r="O25" s="74"/>
      <c r="P25" s="66"/>
      <c r="Q25" s="66"/>
      <c r="R25" s="70"/>
      <c r="S25" s="70"/>
      <c r="T25" s="70"/>
      <c r="U25" s="70"/>
      <c r="V25" s="74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66"/>
      <c r="AN25" s="70"/>
      <c r="AO25" s="70"/>
      <c r="AP25" s="70"/>
      <c r="AQ25" s="53">
        <f>CONCATENATE(Input!D37)</f>
      </c>
      <c r="AR25" s="53">
        <f>CONCATENATE(Input!E37)</f>
      </c>
    </row>
    <row r="26" spans="1:44" s="76" customFormat="1" ht="10.5">
      <c r="A26" s="74">
        <v>19</v>
      </c>
      <c r="B26" s="71" t="s">
        <v>97</v>
      </c>
      <c r="C26" s="67" t="str">
        <f>IF(Input!F38-Input!G38&gt;=0,"40","50")</f>
        <v>40</v>
      </c>
      <c r="D26" s="75" t="s">
        <v>98</v>
      </c>
      <c r="E26" s="71">
        <f>CONCATENATE(Input!B38)</f>
      </c>
      <c r="F26" s="67">
        <f>CONCATENATE(Input!$D$14)</f>
      </c>
      <c r="G26" s="67">
        <f>CONCATENATE(Input!$D$12)</f>
      </c>
      <c r="H26" s="67" t="str">
        <f>IF(INT(TEXT(Input!$D$5,"mm"))&gt;=10,CONCATENATE(RIGHT(TEXT(Input!$D$5,"yyyy")+543,2)+1&amp;"31000"),CONCATENATE(RIGHT(TEXT(Input!$D$5,"yyyy")+543,2)&amp;"31000"))</f>
        <v>4331000</v>
      </c>
      <c r="I26" s="71">
        <f t="shared" si="0"/>
      </c>
      <c r="J26" s="67">
        <f t="shared" si="1"/>
      </c>
      <c r="K26" s="87">
        <f>CONCATENATE(Input!J38)</f>
      </c>
      <c r="L26" s="72">
        <f>ABS(Input!F38-Input!G38)</f>
        <v>0</v>
      </c>
      <c r="M26" s="67" t="str">
        <f>CONCATENATE("FAC9=",Input!K38)</f>
        <v>FAC9=</v>
      </c>
      <c r="N26" s="67">
        <f>CONCATENATE(Input!M38)</f>
      </c>
      <c r="O26" s="74"/>
      <c r="P26" s="66"/>
      <c r="Q26" s="66"/>
      <c r="R26" s="70"/>
      <c r="S26" s="70"/>
      <c r="T26" s="70"/>
      <c r="U26" s="70"/>
      <c r="V26" s="74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66"/>
      <c r="AN26" s="70"/>
      <c r="AO26" s="70"/>
      <c r="AP26" s="70"/>
      <c r="AQ26" s="53">
        <f>CONCATENATE(Input!D38)</f>
      </c>
      <c r="AR26" s="53">
        <f>CONCATENATE(Input!E38)</f>
      </c>
    </row>
    <row r="27" spans="1:44" s="76" customFormat="1" ht="10.5">
      <c r="A27" s="74">
        <v>20</v>
      </c>
      <c r="B27" s="71" t="s">
        <v>97</v>
      </c>
      <c r="C27" s="67" t="str">
        <f>IF(Input!F39-Input!G39&gt;=0,"40","50")</f>
        <v>40</v>
      </c>
      <c r="D27" s="75" t="s">
        <v>98</v>
      </c>
      <c r="E27" s="71">
        <f>CONCATENATE(Input!B39)</f>
      </c>
      <c r="F27" s="67">
        <f>CONCATENATE(Input!$D$14)</f>
      </c>
      <c r="G27" s="67">
        <f>CONCATENATE(Input!$D$12)</f>
      </c>
      <c r="H27" s="67" t="str">
        <f>IF(INT(TEXT(Input!$D$5,"mm"))&gt;=10,CONCATENATE(RIGHT(TEXT(Input!$D$5,"yyyy")+543,2)+1&amp;"31000"),CONCATENATE(RIGHT(TEXT(Input!$D$5,"yyyy")+543,2)&amp;"31000"))</f>
        <v>4331000</v>
      </c>
      <c r="I27" s="71">
        <f t="shared" si="0"/>
      </c>
      <c r="J27" s="67">
        <f t="shared" si="1"/>
      </c>
      <c r="K27" s="87">
        <f>CONCATENATE(Input!J39)</f>
      </c>
      <c r="L27" s="72">
        <f>ABS(Input!F39-Input!G39)</f>
        <v>0</v>
      </c>
      <c r="M27" s="67" t="str">
        <f>CONCATENATE("FAC9=",Input!K39)</f>
        <v>FAC9=</v>
      </c>
      <c r="N27" s="67">
        <f>CONCATENATE(Input!M39)</f>
      </c>
      <c r="O27" s="74"/>
      <c r="P27" s="66"/>
      <c r="Q27" s="66"/>
      <c r="R27" s="70"/>
      <c r="S27" s="70"/>
      <c r="T27" s="70"/>
      <c r="U27" s="70"/>
      <c r="V27" s="74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66"/>
      <c r="AN27" s="70"/>
      <c r="AO27" s="70"/>
      <c r="AP27" s="70"/>
      <c r="AQ27" s="53">
        <f>CONCATENATE(Input!D39)</f>
      </c>
      <c r="AR27" s="53">
        <f>CONCATENATE(Input!E39)</f>
      </c>
    </row>
    <row r="28" spans="1:44" s="76" customFormat="1" ht="10.5">
      <c r="A28" s="70">
        <v>21</v>
      </c>
      <c r="B28" s="71" t="s">
        <v>97</v>
      </c>
      <c r="C28" s="67" t="str">
        <f>IF(Input!F40-Input!G40&gt;=0,"40","50")</f>
        <v>40</v>
      </c>
      <c r="D28" s="75" t="s">
        <v>98</v>
      </c>
      <c r="E28" s="71">
        <f>CONCATENATE(Input!B40)</f>
      </c>
      <c r="F28" s="67">
        <f>CONCATENATE(Input!$D$14)</f>
      </c>
      <c r="G28" s="67">
        <f>CONCATENATE(Input!$D$12)</f>
      </c>
      <c r="H28" s="67" t="str">
        <f>IF(INT(TEXT(Input!$D$5,"mm"))&gt;=10,CONCATENATE(RIGHT(TEXT(Input!$D$5,"yyyy")+543,2)+1&amp;"31000"),CONCATENATE(RIGHT(TEXT(Input!$D$5,"yyyy")+543,2)&amp;"31000"))</f>
        <v>4331000</v>
      </c>
      <c r="I28" s="71">
        <f t="shared" si="0"/>
      </c>
      <c r="J28" s="67">
        <f t="shared" si="1"/>
      </c>
      <c r="K28" s="87">
        <f>CONCATENATE(Input!J40)</f>
      </c>
      <c r="L28" s="72">
        <f>ABS(Input!F40-Input!G40)</f>
        <v>0</v>
      </c>
      <c r="M28" s="67" t="str">
        <f>CONCATENATE("FAC9=",Input!K40)</f>
        <v>FAC9=</v>
      </c>
      <c r="N28" s="67">
        <f>CONCATENATE(Input!M40)</f>
      </c>
      <c r="O28" s="74"/>
      <c r="P28" s="66"/>
      <c r="Q28" s="66"/>
      <c r="R28" s="70"/>
      <c r="S28" s="70"/>
      <c r="T28" s="70"/>
      <c r="U28" s="70"/>
      <c r="V28" s="74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66"/>
      <c r="AN28" s="70"/>
      <c r="AO28" s="70"/>
      <c r="AP28" s="70"/>
      <c r="AQ28" s="53">
        <f>CONCATENATE(Input!D40)</f>
      </c>
      <c r="AR28" s="53">
        <f>CONCATENATE(Input!E40)</f>
      </c>
    </row>
    <row r="29" spans="1:44" s="76" customFormat="1" ht="10.5">
      <c r="A29" s="74">
        <v>22</v>
      </c>
      <c r="B29" s="71" t="s">
        <v>97</v>
      </c>
      <c r="C29" s="67" t="str">
        <f>IF(Input!F41-Input!G41&gt;=0,"40","50")</f>
        <v>40</v>
      </c>
      <c r="D29" s="75" t="s">
        <v>98</v>
      </c>
      <c r="E29" s="71">
        <f>CONCATENATE(Input!B41)</f>
      </c>
      <c r="F29" s="67">
        <f>CONCATENATE(Input!$D$14)</f>
      </c>
      <c r="G29" s="67">
        <f>CONCATENATE(Input!$D$12)</f>
      </c>
      <c r="H29" s="67" t="str">
        <f>IF(INT(TEXT(Input!$D$5,"mm"))&gt;=10,CONCATENATE(RIGHT(TEXT(Input!$D$5,"yyyy")+543,2)+1&amp;"31000"),CONCATENATE(RIGHT(TEXT(Input!$D$5,"yyyy")+543,2)&amp;"31000"))</f>
        <v>4331000</v>
      </c>
      <c r="I29" s="71">
        <f t="shared" si="0"/>
      </c>
      <c r="J29" s="67">
        <f t="shared" si="1"/>
      </c>
      <c r="K29" s="87">
        <f>CONCATENATE(Input!J41)</f>
      </c>
      <c r="L29" s="72">
        <f>ABS(Input!F41-Input!G41)</f>
        <v>0</v>
      </c>
      <c r="M29" s="67" t="str">
        <f>CONCATENATE("FAC9=",Input!K41)</f>
        <v>FAC9=</v>
      </c>
      <c r="N29" s="67">
        <f>CONCATENATE(Input!M41)</f>
      </c>
      <c r="O29" s="74"/>
      <c r="P29" s="66"/>
      <c r="Q29" s="66"/>
      <c r="R29" s="70"/>
      <c r="S29" s="70"/>
      <c r="T29" s="70"/>
      <c r="U29" s="70"/>
      <c r="V29" s="74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66"/>
      <c r="AN29" s="70"/>
      <c r="AO29" s="70"/>
      <c r="AP29" s="70"/>
      <c r="AQ29" s="53">
        <f>CONCATENATE(Input!D41)</f>
      </c>
      <c r="AR29" s="53">
        <f>CONCATENATE(Input!E41)</f>
      </c>
    </row>
    <row r="30" spans="1:44" s="76" customFormat="1" ht="10.5">
      <c r="A30" s="74">
        <v>23</v>
      </c>
      <c r="B30" s="71" t="s">
        <v>97</v>
      </c>
      <c r="C30" s="67" t="str">
        <f>IF(Input!F42-Input!G42&gt;=0,"40","50")</f>
        <v>40</v>
      </c>
      <c r="D30" s="75" t="s">
        <v>98</v>
      </c>
      <c r="E30" s="71">
        <f>CONCATENATE(Input!B42)</f>
      </c>
      <c r="F30" s="67">
        <f>CONCATENATE(Input!$D$14)</f>
      </c>
      <c r="G30" s="67">
        <f>CONCATENATE(Input!$D$12)</f>
      </c>
      <c r="H30" s="67" t="str">
        <f>IF(INT(TEXT(Input!$D$5,"mm"))&gt;=10,CONCATENATE(RIGHT(TEXT(Input!$D$5,"yyyy")+543,2)+1&amp;"31000"),CONCATENATE(RIGHT(TEXT(Input!$D$5,"yyyy")+543,2)&amp;"31000"))</f>
        <v>4331000</v>
      </c>
      <c r="I30" s="71">
        <f t="shared" si="0"/>
      </c>
      <c r="J30" s="67">
        <f t="shared" si="1"/>
      </c>
      <c r="K30" s="87">
        <f>CONCATENATE(Input!J42)</f>
      </c>
      <c r="L30" s="72">
        <f>ABS(Input!F42-Input!G42)</f>
        <v>0</v>
      </c>
      <c r="M30" s="67" t="str">
        <f>CONCATENATE("FAC9=",Input!K42)</f>
        <v>FAC9=</v>
      </c>
      <c r="N30" s="67">
        <f>CONCATENATE(Input!M42)</f>
      </c>
      <c r="O30" s="74"/>
      <c r="P30" s="66"/>
      <c r="Q30" s="66"/>
      <c r="R30" s="70"/>
      <c r="S30" s="70"/>
      <c r="T30" s="70"/>
      <c r="U30" s="70"/>
      <c r="V30" s="74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66"/>
      <c r="AN30" s="70"/>
      <c r="AO30" s="70"/>
      <c r="AP30" s="70"/>
      <c r="AQ30" s="53">
        <f>CONCATENATE(Input!D42)</f>
      </c>
      <c r="AR30" s="53">
        <f>CONCATENATE(Input!E42)</f>
      </c>
    </row>
    <row r="31" spans="1:44" s="76" customFormat="1" ht="10.5">
      <c r="A31" s="70">
        <v>24</v>
      </c>
      <c r="B31" s="71" t="s">
        <v>97</v>
      </c>
      <c r="C31" s="67" t="str">
        <f>IF(Input!F43-Input!G43&gt;=0,"40","50")</f>
        <v>40</v>
      </c>
      <c r="D31" s="75" t="s">
        <v>98</v>
      </c>
      <c r="E31" s="71">
        <f>CONCATENATE(Input!B43)</f>
      </c>
      <c r="F31" s="67">
        <f>CONCATENATE(Input!$D$14)</f>
      </c>
      <c r="G31" s="67">
        <f>CONCATENATE(Input!$D$12)</f>
      </c>
      <c r="H31" s="67" t="str">
        <f>IF(INT(TEXT(Input!$D$5,"mm"))&gt;=10,CONCATENATE(RIGHT(TEXT(Input!$D$5,"yyyy")+543,2)+1&amp;"31000"),CONCATENATE(RIGHT(TEXT(Input!$D$5,"yyyy")+543,2)&amp;"31000"))</f>
        <v>4331000</v>
      </c>
      <c r="I31" s="71">
        <f t="shared" si="0"/>
      </c>
      <c r="J31" s="67">
        <f t="shared" si="1"/>
      </c>
      <c r="K31" s="87">
        <f>CONCATENATE(Input!J43)</f>
      </c>
      <c r="L31" s="72">
        <f>ABS(Input!F43-Input!G43)</f>
        <v>0</v>
      </c>
      <c r="M31" s="67" t="str">
        <f>CONCATENATE("FAC9=",Input!K43)</f>
        <v>FAC9=</v>
      </c>
      <c r="N31" s="67">
        <f>CONCATENATE(Input!M43)</f>
      </c>
      <c r="O31" s="74"/>
      <c r="P31" s="66"/>
      <c r="Q31" s="66"/>
      <c r="R31" s="70"/>
      <c r="S31" s="70"/>
      <c r="T31" s="70"/>
      <c r="U31" s="70"/>
      <c r="V31" s="74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66"/>
      <c r="AN31" s="70"/>
      <c r="AO31" s="70"/>
      <c r="AP31" s="70"/>
      <c r="AQ31" s="53">
        <f>CONCATENATE(Input!D43)</f>
      </c>
      <c r="AR31" s="53">
        <f>CONCATENATE(Input!E43)</f>
      </c>
    </row>
    <row r="32" spans="1:44" s="76" customFormat="1" ht="10.5">
      <c r="A32" s="74">
        <v>25</v>
      </c>
      <c r="B32" s="71" t="s">
        <v>97</v>
      </c>
      <c r="C32" s="67" t="str">
        <f>IF(Input!F44-Input!G44&gt;=0,"40","50")</f>
        <v>40</v>
      </c>
      <c r="D32" s="75" t="s">
        <v>98</v>
      </c>
      <c r="E32" s="71">
        <f>CONCATENATE(Input!B44)</f>
      </c>
      <c r="F32" s="67">
        <f>CONCATENATE(Input!$D$14)</f>
      </c>
      <c r="G32" s="67">
        <f>CONCATENATE(Input!$D$12)</f>
      </c>
      <c r="H32" s="67" t="str">
        <f>IF(INT(TEXT(Input!$D$5,"mm"))&gt;=10,CONCATENATE(RIGHT(TEXT(Input!$D$5,"yyyy")+543,2)+1&amp;"31000"),CONCATENATE(RIGHT(TEXT(Input!$D$5,"yyyy")+543,2)&amp;"31000"))</f>
        <v>4331000</v>
      </c>
      <c r="I32" s="71">
        <f t="shared" si="0"/>
      </c>
      <c r="J32" s="67">
        <f t="shared" si="1"/>
      </c>
      <c r="K32" s="87">
        <f>CONCATENATE(Input!J44)</f>
      </c>
      <c r="L32" s="72">
        <f>ABS(Input!F44-Input!G44)</f>
        <v>0</v>
      </c>
      <c r="M32" s="67" t="str">
        <f>CONCATENATE("FAC9=",Input!K44)</f>
        <v>FAC9=</v>
      </c>
      <c r="N32" s="67">
        <f>CONCATENATE(Input!M44)</f>
      </c>
      <c r="O32" s="74"/>
      <c r="P32" s="66"/>
      <c r="Q32" s="66"/>
      <c r="R32" s="70"/>
      <c r="S32" s="70"/>
      <c r="T32" s="70"/>
      <c r="U32" s="70"/>
      <c r="V32" s="74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66"/>
      <c r="AN32" s="70"/>
      <c r="AO32" s="70"/>
      <c r="AP32" s="70"/>
      <c r="AQ32" s="53">
        <f>CONCATENATE(Input!D44)</f>
      </c>
      <c r="AR32" s="53">
        <f>CONCATENATE(Input!E44)</f>
      </c>
    </row>
    <row r="33" spans="1:44" s="76" customFormat="1" ht="10.5">
      <c r="A33" s="74">
        <v>26</v>
      </c>
      <c r="B33" s="71" t="s">
        <v>97</v>
      </c>
      <c r="C33" s="67" t="str">
        <f>IF(Input!F45-Input!G45&gt;=0,"40","50")</f>
        <v>40</v>
      </c>
      <c r="D33" s="75" t="s">
        <v>98</v>
      </c>
      <c r="E33" s="71">
        <f>CONCATENATE(Input!B45)</f>
      </c>
      <c r="F33" s="67">
        <f>CONCATENATE(Input!$D$14)</f>
      </c>
      <c r="G33" s="67">
        <f>CONCATENATE(Input!$D$12)</f>
      </c>
      <c r="H33" s="67" t="str">
        <f>IF(INT(TEXT(Input!$D$5,"mm"))&gt;=10,CONCATENATE(RIGHT(TEXT(Input!$D$5,"yyyy")+543,2)+1&amp;"31000"),CONCATENATE(RIGHT(TEXT(Input!$D$5,"yyyy")+543,2)&amp;"31000"))</f>
        <v>4331000</v>
      </c>
      <c r="I33" s="71">
        <f t="shared" si="0"/>
      </c>
      <c r="J33" s="67">
        <f t="shared" si="1"/>
      </c>
      <c r="K33" s="87">
        <f>CONCATENATE(Input!J45)</f>
      </c>
      <c r="L33" s="72">
        <f>ABS(Input!F45-Input!G45)</f>
        <v>0</v>
      </c>
      <c r="M33" s="67" t="str">
        <f>CONCATENATE("FAC9=",Input!K45)</f>
        <v>FAC9=</v>
      </c>
      <c r="N33" s="67">
        <f>CONCATENATE(Input!M45)</f>
      </c>
      <c r="O33" s="74"/>
      <c r="P33" s="66"/>
      <c r="Q33" s="66"/>
      <c r="R33" s="70"/>
      <c r="S33" s="70"/>
      <c r="T33" s="70"/>
      <c r="U33" s="70"/>
      <c r="V33" s="74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66"/>
      <c r="AN33" s="70"/>
      <c r="AO33" s="70"/>
      <c r="AP33" s="70"/>
      <c r="AQ33" s="53">
        <f>CONCATENATE(Input!D45)</f>
      </c>
      <c r="AR33" s="53">
        <f>CONCATENATE(Input!E45)</f>
      </c>
    </row>
    <row r="34" spans="1:44" s="76" customFormat="1" ht="10.5">
      <c r="A34" s="70">
        <v>27</v>
      </c>
      <c r="B34" s="71" t="s">
        <v>97</v>
      </c>
      <c r="C34" s="67" t="str">
        <f>IF(Input!F46-Input!G46&gt;=0,"40","50")</f>
        <v>40</v>
      </c>
      <c r="D34" s="75" t="s">
        <v>98</v>
      </c>
      <c r="E34" s="71">
        <f>CONCATENATE(Input!B46)</f>
      </c>
      <c r="F34" s="67">
        <f>CONCATENATE(Input!$D$14)</f>
      </c>
      <c r="G34" s="67">
        <f>CONCATENATE(Input!$D$12)</f>
      </c>
      <c r="H34" s="67" t="str">
        <f>IF(INT(TEXT(Input!$D$5,"mm"))&gt;=10,CONCATENATE(RIGHT(TEXT(Input!$D$5,"yyyy")+543,2)+1&amp;"31000"),CONCATENATE(RIGHT(TEXT(Input!$D$5,"yyyy")+543,2)&amp;"31000"))</f>
        <v>4331000</v>
      </c>
      <c r="I34" s="71">
        <f t="shared" si="0"/>
      </c>
      <c r="J34" s="67">
        <f t="shared" si="1"/>
      </c>
      <c r="K34" s="87">
        <f>CONCATENATE(Input!J46)</f>
      </c>
      <c r="L34" s="72">
        <f>ABS(Input!F46-Input!G46)</f>
        <v>0</v>
      </c>
      <c r="M34" s="67" t="str">
        <f>CONCATENATE("FAC9=",Input!K46)</f>
        <v>FAC9=</v>
      </c>
      <c r="N34" s="67">
        <f>CONCATENATE(Input!M46)</f>
      </c>
      <c r="O34" s="74"/>
      <c r="P34" s="66"/>
      <c r="Q34" s="66"/>
      <c r="R34" s="70"/>
      <c r="S34" s="70"/>
      <c r="T34" s="70"/>
      <c r="U34" s="70"/>
      <c r="V34" s="74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66"/>
      <c r="AN34" s="70"/>
      <c r="AO34" s="70"/>
      <c r="AP34" s="70"/>
      <c r="AQ34" s="53">
        <f>CONCATENATE(Input!D46)</f>
      </c>
      <c r="AR34" s="53">
        <f>CONCATENATE(Input!E46)</f>
      </c>
    </row>
    <row r="35" spans="1:44" s="76" customFormat="1" ht="10.5">
      <c r="A35" s="74">
        <v>28</v>
      </c>
      <c r="B35" s="71" t="s">
        <v>97</v>
      </c>
      <c r="C35" s="67" t="str">
        <f>IF(Input!F47-Input!G47&gt;=0,"40","50")</f>
        <v>40</v>
      </c>
      <c r="D35" s="75" t="s">
        <v>98</v>
      </c>
      <c r="E35" s="71">
        <f>CONCATENATE(Input!B47)</f>
      </c>
      <c r="F35" s="67">
        <f>CONCATENATE(Input!$D$14)</f>
      </c>
      <c r="G35" s="67">
        <f>CONCATENATE(Input!$D$12)</f>
      </c>
      <c r="H35" s="67" t="str">
        <f>IF(INT(TEXT(Input!$D$5,"mm"))&gt;=10,CONCATENATE(RIGHT(TEXT(Input!$D$5,"yyyy")+543,2)+1&amp;"31000"),CONCATENATE(RIGHT(TEXT(Input!$D$5,"yyyy")+543,2)&amp;"31000"))</f>
        <v>4331000</v>
      </c>
      <c r="I35" s="71">
        <f t="shared" si="0"/>
      </c>
      <c r="J35" s="67">
        <f t="shared" si="1"/>
      </c>
      <c r="K35" s="87">
        <f>CONCATENATE(Input!J47)</f>
      </c>
      <c r="L35" s="72">
        <f>ABS(Input!F47-Input!G47)</f>
        <v>0</v>
      </c>
      <c r="M35" s="67" t="str">
        <f>CONCATENATE("FAC9=",Input!K47)</f>
        <v>FAC9=</v>
      </c>
      <c r="N35" s="67">
        <f>CONCATENATE(Input!M47)</f>
      </c>
      <c r="O35" s="74"/>
      <c r="P35" s="66"/>
      <c r="Q35" s="66"/>
      <c r="R35" s="70"/>
      <c r="S35" s="70"/>
      <c r="T35" s="70"/>
      <c r="U35" s="70"/>
      <c r="V35" s="74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66"/>
      <c r="AN35" s="70"/>
      <c r="AO35" s="70"/>
      <c r="AP35" s="70"/>
      <c r="AQ35" s="53">
        <f>CONCATENATE(Input!D47)</f>
      </c>
      <c r="AR35" s="53">
        <f>CONCATENATE(Input!E47)</f>
      </c>
    </row>
    <row r="36" spans="1:44" s="76" customFormat="1" ht="10.5">
      <c r="A36" s="74">
        <v>29</v>
      </c>
      <c r="B36" s="71" t="s">
        <v>97</v>
      </c>
      <c r="C36" s="67" t="str">
        <f>IF(Input!F48-Input!G48&gt;=0,"40","50")</f>
        <v>40</v>
      </c>
      <c r="D36" s="75" t="s">
        <v>98</v>
      </c>
      <c r="E36" s="71">
        <f>CONCATENATE(Input!B48)</f>
      </c>
      <c r="F36" s="67">
        <f>CONCATENATE(Input!$D$14)</f>
      </c>
      <c r="G36" s="67">
        <f>CONCATENATE(Input!$D$12)</f>
      </c>
      <c r="H36" s="67" t="str">
        <f>IF(INT(TEXT(Input!$D$5,"mm"))&gt;=10,CONCATENATE(RIGHT(TEXT(Input!$D$5,"yyyy")+543,2)+1&amp;"31000"),CONCATENATE(RIGHT(TEXT(Input!$D$5,"yyyy")+543,2)&amp;"31000"))</f>
        <v>4331000</v>
      </c>
      <c r="I36" s="71">
        <f t="shared" si="0"/>
      </c>
      <c r="J36" s="67">
        <f t="shared" si="1"/>
      </c>
      <c r="K36" s="87">
        <f>CONCATENATE(Input!J48)</f>
      </c>
      <c r="L36" s="72">
        <f>ABS(Input!F48-Input!G48)</f>
        <v>0</v>
      </c>
      <c r="M36" s="67" t="str">
        <f>CONCATENATE("FAC9=",Input!K48)</f>
        <v>FAC9=</v>
      </c>
      <c r="N36" s="67">
        <f>CONCATENATE(Input!M48)</f>
      </c>
      <c r="O36" s="74"/>
      <c r="P36" s="66"/>
      <c r="Q36" s="66"/>
      <c r="R36" s="70"/>
      <c r="S36" s="70"/>
      <c r="T36" s="70"/>
      <c r="U36" s="70"/>
      <c r="V36" s="74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66"/>
      <c r="AN36" s="70"/>
      <c r="AO36" s="70"/>
      <c r="AP36" s="70"/>
      <c r="AQ36" s="53">
        <f>CONCATENATE(Input!D48)</f>
      </c>
      <c r="AR36" s="53">
        <f>CONCATENATE(Input!E48)</f>
      </c>
    </row>
    <row r="37" spans="1:44" s="76" customFormat="1" ht="10.5">
      <c r="A37" s="70">
        <v>30</v>
      </c>
      <c r="B37" s="71" t="s">
        <v>97</v>
      </c>
      <c r="C37" s="67" t="str">
        <f>IF(Input!F49-Input!G49&gt;=0,"40","50")</f>
        <v>40</v>
      </c>
      <c r="D37" s="75" t="s">
        <v>98</v>
      </c>
      <c r="E37" s="71">
        <f>CONCATENATE(Input!B49)</f>
      </c>
      <c r="F37" s="67">
        <f>CONCATENATE(Input!$D$14)</f>
      </c>
      <c r="G37" s="67">
        <f>CONCATENATE(Input!$D$12)</f>
      </c>
      <c r="H37" s="67" t="str">
        <f>IF(INT(TEXT(Input!$D$5,"mm"))&gt;=10,CONCATENATE(RIGHT(TEXT(Input!$D$5,"yyyy")+543,2)+1&amp;"31000"),CONCATENATE(RIGHT(TEXT(Input!$D$5,"yyyy")+543,2)&amp;"31000"))</f>
        <v>4331000</v>
      </c>
      <c r="I37" s="71">
        <f t="shared" si="0"/>
      </c>
      <c r="J37" s="67">
        <f t="shared" si="1"/>
      </c>
      <c r="K37" s="87">
        <f>CONCATENATE(Input!J49)</f>
      </c>
      <c r="L37" s="72">
        <f>ABS(Input!F49-Input!G49)</f>
        <v>0</v>
      </c>
      <c r="M37" s="67" t="str">
        <f>CONCATENATE("FAC9=",Input!K49)</f>
        <v>FAC9=</v>
      </c>
      <c r="N37" s="67">
        <f>CONCATENATE(Input!M49)</f>
      </c>
      <c r="O37" s="74"/>
      <c r="P37" s="66"/>
      <c r="Q37" s="66"/>
      <c r="R37" s="70"/>
      <c r="S37" s="70"/>
      <c r="T37" s="70"/>
      <c r="U37" s="70"/>
      <c r="V37" s="74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66"/>
      <c r="AN37" s="70"/>
      <c r="AO37" s="70"/>
      <c r="AP37" s="70"/>
      <c r="AQ37" s="53">
        <f>CONCATENATE(Input!D49)</f>
      </c>
      <c r="AR37" s="53">
        <f>CONCATENATE(Input!E49)</f>
      </c>
    </row>
    <row r="38" spans="1:44" s="76" customFormat="1" ht="10.5">
      <c r="A38" s="74">
        <v>31</v>
      </c>
      <c r="B38" s="71" t="s">
        <v>97</v>
      </c>
      <c r="C38" s="67" t="str">
        <f>IF(Input!F50-Input!G50&gt;=0,"40","50")</f>
        <v>40</v>
      </c>
      <c r="D38" s="75" t="s">
        <v>98</v>
      </c>
      <c r="E38" s="71">
        <f>CONCATENATE(Input!B50)</f>
      </c>
      <c r="F38" s="67">
        <f>CONCATENATE(Input!$D$14)</f>
      </c>
      <c r="G38" s="67">
        <f>CONCATENATE(Input!$D$12)</f>
      </c>
      <c r="H38" s="67" t="str">
        <f>IF(INT(TEXT(Input!$D$5,"mm"))&gt;=10,CONCATENATE(RIGHT(TEXT(Input!$D$5,"yyyy")+543,2)+1&amp;"31000"),CONCATENATE(RIGHT(TEXT(Input!$D$5,"yyyy")+543,2)&amp;"31000"))</f>
        <v>4331000</v>
      </c>
      <c r="I38" s="71">
        <f t="shared" si="0"/>
      </c>
      <c r="J38" s="67">
        <f t="shared" si="1"/>
      </c>
      <c r="K38" s="87">
        <f>CONCATENATE(Input!J50)</f>
      </c>
      <c r="L38" s="72">
        <f>ABS(Input!F50-Input!G50)</f>
        <v>0</v>
      </c>
      <c r="M38" s="67" t="str">
        <f>CONCATENATE("FAC9=",Input!K50)</f>
        <v>FAC9=</v>
      </c>
      <c r="N38" s="67">
        <f>CONCATENATE(Input!M50)</f>
      </c>
      <c r="O38" s="74"/>
      <c r="P38" s="66"/>
      <c r="Q38" s="66"/>
      <c r="R38" s="70"/>
      <c r="S38" s="70"/>
      <c r="T38" s="70"/>
      <c r="U38" s="70"/>
      <c r="V38" s="74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66"/>
      <c r="AN38" s="70"/>
      <c r="AO38" s="70"/>
      <c r="AP38" s="70"/>
      <c r="AQ38" s="53">
        <f>CONCATENATE(Input!D50)</f>
      </c>
      <c r="AR38" s="53">
        <f>CONCATENATE(Input!E50)</f>
      </c>
    </row>
    <row r="39" spans="1:44" s="76" customFormat="1" ht="10.5">
      <c r="A39" s="74">
        <v>32</v>
      </c>
      <c r="B39" s="71" t="s">
        <v>97</v>
      </c>
      <c r="C39" s="67" t="str">
        <f>IF(Input!F51-Input!G51&gt;=0,"40","50")</f>
        <v>40</v>
      </c>
      <c r="D39" s="75" t="s">
        <v>98</v>
      </c>
      <c r="E39" s="71">
        <f>CONCATENATE(Input!B51)</f>
      </c>
      <c r="F39" s="67">
        <f>CONCATENATE(Input!$D$14)</f>
      </c>
      <c r="G39" s="67">
        <f>CONCATENATE(Input!$D$12)</f>
      </c>
      <c r="H39" s="67" t="str">
        <f>IF(INT(TEXT(Input!$D$5,"mm"))&gt;=10,CONCATENATE(RIGHT(TEXT(Input!$D$5,"yyyy")+543,2)+1&amp;"31000"),CONCATENATE(RIGHT(TEXT(Input!$D$5,"yyyy")+543,2)&amp;"31000"))</f>
        <v>4331000</v>
      </c>
      <c r="I39" s="71">
        <f t="shared" si="0"/>
      </c>
      <c r="J39" s="67">
        <f t="shared" si="1"/>
      </c>
      <c r="K39" s="87">
        <f>CONCATENATE(Input!J51)</f>
      </c>
      <c r="L39" s="72">
        <f>ABS(Input!F51-Input!G51)</f>
        <v>0</v>
      </c>
      <c r="M39" s="67" t="str">
        <f>CONCATENATE("FAC9=",Input!K51)</f>
        <v>FAC9=</v>
      </c>
      <c r="N39" s="67">
        <f>CONCATENATE(Input!M51)</f>
      </c>
      <c r="O39" s="74"/>
      <c r="P39" s="66"/>
      <c r="Q39" s="66"/>
      <c r="R39" s="70"/>
      <c r="S39" s="70"/>
      <c r="T39" s="70"/>
      <c r="U39" s="70"/>
      <c r="V39" s="74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66"/>
      <c r="AN39" s="70"/>
      <c r="AO39" s="70"/>
      <c r="AP39" s="70"/>
      <c r="AQ39" s="53">
        <f>CONCATENATE(Input!D51)</f>
      </c>
      <c r="AR39" s="53">
        <f>CONCATENATE(Input!E51)</f>
      </c>
    </row>
    <row r="40" spans="1:44" s="76" customFormat="1" ht="10.5">
      <c r="A40" s="70">
        <v>33</v>
      </c>
      <c r="B40" s="71" t="s">
        <v>97</v>
      </c>
      <c r="C40" s="67" t="str">
        <f>IF(Input!F52-Input!G52&gt;=0,"40","50")</f>
        <v>40</v>
      </c>
      <c r="D40" s="75" t="s">
        <v>98</v>
      </c>
      <c r="E40" s="71">
        <f>CONCATENATE(Input!B52)</f>
      </c>
      <c r="F40" s="67">
        <f>CONCATENATE(Input!$D$14)</f>
      </c>
      <c r="G40" s="67">
        <f>CONCATENATE(Input!$D$12)</f>
      </c>
      <c r="H40" s="67" t="str">
        <f>IF(INT(TEXT(Input!$D$5,"mm"))&gt;=10,CONCATENATE(RIGHT(TEXT(Input!$D$5,"yyyy")+543,2)+1&amp;"31000"),CONCATENATE(RIGHT(TEXT(Input!$D$5,"yyyy")+543,2)&amp;"31000"))</f>
        <v>4331000</v>
      </c>
      <c r="I40" s="71">
        <f t="shared" si="0"/>
      </c>
      <c r="J40" s="67">
        <f t="shared" si="1"/>
      </c>
      <c r="K40" s="87">
        <f>CONCATENATE(Input!J52)</f>
      </c>
      <c r="L40" s="72">
        <f>ABS(Input!F52-Input!G52)</f>
        <v>0</v>
      </c>
      <c r="M40" s="67" t="str">
        <f>CONCATENATE("FAC9=",Input!K52)</f>
        <v>FAC9=</v>
      </c>
      <c r="N40" s="67">
        <f>CONCATENATE(Input!M52)</f>
      </c>
      <c r="O40" s="74"/>
      <c r="P40" s="66"/>
      <c r="Q40" s="66"/>
      <c r="R40" s="70"/>
      <c r="S40" s="70"/>
      <c r="T40" s="70"/>
      <c r="U40" s="70"/>
      <c r="V40" s="74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66"/>
      <c r="AN40" s="70"/>
      <c r="AO40" s="70"/>
      <c r="AP40" s="70"/>
      <c r="AQ40" s="53">
        <f>CONCATENATE(Input!D52)</f>
      </c>
      <c r="AR40" s="53">
        <f>CONCATENATE(Input!E52)</f>
      </c>
    </row>
    <row r="41" spans="1:44" s="76" customFormat="1" ht="10.5">
      <c r="A41" s="74">
        <v>34</v>
      </c>
      <c r="B41" s="71" t="s">
        <v>97</v>
      </c>
      <c r="C41" s="67" t="str">
        <f>IF(Input!F53-Input!G53&gt;=0,"40","50")</f>
        <v>40</v>
      </c>
      <c r="D41" s="75" t="s">
        <v>98</v>
      </c>
      <c r="E41" s="71">
        <f>CONCATENATE(Input!B53)</f>
      </c>
      <c r="F41" s="67">
        <f>CONCATENATE(Input!$D$14)</f>
      </c>
      <c r="G41" s="67">
        <f>CONCATENATE(Input!$D$12)</f>
      </c>
      <c r="H41" s="67" t="str">
        <f>IF(INT(TEXT(Input!$D$5,"mm"))&gt;=10,CONCATENATE(RIGHT(TEXT(Input!$D$5,"yyyy")+543,2)+1&amp;"31000"),CONCATENATE(RIGHT(TEXT(Input!$D$5,"yyyy")+543,2)&amp;"31000"))</f>
        <v>4331000</v>
      </c>
      <c r="I41" s="71">
        <f t="shared" si="0"/>
      </c>
      <c r="J41" s="67">
        <f t="shared" si="1"/>
      </c>
      <c r="K41" s="87">
        <f>CONCATENATE(Input!J53)</f>
      </c>
      <c r="L41" s="72">
        <f>ABS(Input!F53-Input!G53)</f>
        <v>0</v>
      </c>
      <c r="M41" s="67" t="str">
        <f>CONCATENATE("FAC9=",Input!K53)</f>
        <v>FAC9=</v>
      </c>
      <c r="N41" s="67">
        <f>CONCATENATE(Input!M53)</f>
      </c>
      <c r="O41" s="74"/>
      <c r="P41" s="66"/>
      <c r="Q41" s="66"/>
      <c r="R41" s="70"/>
      <c r="S41" s="70"/>
      <c r="T41" s="70"/>
      <c r="U41" s="70"/>
      <c r="V41" s="74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66"/>
      <c r="AN41" s="70"/>
      <c r="AO41" s="70"/>
      <c r="AP41" s="70"/>
      <c r="AQ41" s="53">
        <f>CONCATENATE(Input!D53)</f>
      </c>
      <c r="AR41" s="53">
        <f>CONCATENATE(Input!E53)</f>
      </c>
    </row>
    <row r="42" spans="1:44" s="76" customFormat="1" ht="10.5">
      <c r="A42" s="74">
        <v>35</v>
      </c>
      <c r="B42" s="71" t="s">
        <v>97</v>
      </c>
      <c r="C42" s="67" t="str">
        <f>IF(Input!F54-Input!G54&gt;=0,"40","50")</f>
        <v>40</v>
      </c>
      <c r="D42" s="75" t="s">
        <v>98</v>
      </c>
      <c r="E42" s="71">
        <f>CONCATENATE(Input!B54)</f>
      </c>
      <c r="F42" s="67">
        <f>CONCATENATE(Input!$D$14)</f>
      </c>
      <c r="G42" s="67">
        <f>CONCATENATE(Input!$D$12)</f>
      </c>
      <c r="H42" s="67" t="str">
        <f>IF(INT(TEXT(Input!$D$5,"mm"))&gt;=10,CONCATENATE(RIGHT(TEXT(Input!$D$5,"yyyy")+543,2)+1&amp;"31000"),CONCATENATE(RIGHT(TEXT(Input!$D$5,"yyyy")+543,2)&amp;"31000"))</f>
        <v>4331000</v>
      </c>
      <c r="I42" s="71">
        <f t="shared" si="0"/>
      </c>
      <c r="J42" s="67">
        <f t="shared" si="1"/>
      </c>
      <c r="K42" s="87">
        <f>CONCATENATE(Input!J54)</f>
      </c>
      <c r="L42" s="72">
        <f>ABS(Input!F54-Input!G54)</f>
        <v>0</v>
      </c>
      <c r="M42" s="67" t="str">
        <f>CONCATENATE("FAC9=",Input!K54)</f>
        <v>FAC9=</v>
      </c>
      <c r="N42" s="67">
        <f>CONCATENATE(Input!M54)</f>
      </c>
      <c r="O42" s="74"/>
      <c r="P42" s="66"/>
      <c r="Q42" s="66"/>
      <c r="R42" s="70"/>
      <c r="S42" s="70"/>
      <c r="T42" s="70"/>
      <c r="U42" s="70"/>
      <c r="V42" s="74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66"/>
      <c r="AN42" s="70"/>
      <c r="AO42" s="70"/>
      <c r="AP42" s="70"/>
      <c r="AQ42" s="53">
        <f>CONCATENATE(Input!D54)</f>
      </c>
      <c r="AR42" s="53">
        <f>CONCATENATE(Input!E54)</f>
      </c>
    </row>
    <row r="43" spans="1:44" s="76" customFormat="1" ht="10.5">
      <c r="A43" s="70">
        <v>36</v>
      </c>
      <c r="B43" s="71" t="s">
        <v>97</v>
      </c>
      <c r="C43" s="67" t="str">
        <f>IF(Input!F55-Input!G55&gt;=0,"40","50")</f>
        <v>40</v>
      </c>
      <c r="D43" s="75" t="s">
        <v>98</v>
      </c>
      <c r="E43" s="71">
        <f>CONCATENATE(Input!B55)</f>
      </c>
      <c r="F43" s="67">
        <f>CONCATENATE(Input!$D$14)</f>
      </c>
      <c r="G43" s="67">
        <f>CONCATENATE(Input!$D$12)</f>
      </c>
      <c r="H43" s="67" t="str">
        <f>IF(INT(TEXT(Input!$D$5,"mm"))&gt;=10,CONCATENATE(RIGHT(TEXT(Input!$D$5,"yyyy")+543,2)+1&amp;"31000"),CONCATENATE(RIGHT(TEXT(Input!$D$5,"yyyy")+543,2)&amp;"31000"))</f>
        <v>4331000</v>
      </c>
      <c r="I43" s="71">
        <f t="shared" si="0"/>
      </c>
      <c r="J43" s="67">
        <f t="shared" si="1"/>
      </c>
      <c r="K43" s="87">
        <f>CONCATENATE(Input!J55)</f>
      </c>
      <c r="L43" s="72">
        <f>ABS(Input!F55-Input!G55)</f>
        <v>0</v>
      </c>
      <c r="M43" s="67" t="str">
        <f>CONCATENATE("FAC9=",Input!K55)</f>
        <v>FAC9=</v>
      </c>
      <c r="N43" s="67">
        <f>CONCATENATE(Input!M55)</f>
      </c>
      <c r="O43" s="74"/>
      <c r="P43" s="66"/>
      <c r="Q43" s="66"/>
      <c r="R43" s="70"/>
      <c r="S43" s="70"/>
      <c r="T43" s="70"/>
      <c r="U43" s="70"/>
      <c r="V43" s="74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66"/>
      <c r="AN43" s="70"/>
      <c r="AO43" s="70"/>
      <c r="AP43" s="70"/>
      <c r="AQ43" s="53">
        <f>CONCATENATE(Input!D55)</f>
      </c>
      <c r="AR43" s="53">
        <f>CONCATENATE(Input!E55)</f>
      </c>
    </row>
    <row r="44" spans="1:44" s="76" customFormat="1" ht="10.5">
      <c r="A44" s="74">
        <v>37</v>
      </c>
      <c r="B44" s="71" t="s">
        <v>97</v>
      </c>
      <c r="C44" s="67" t="str">
        <f>IF(Input!F56-Input!G56&gt;=0,"40","50")</f>
        <v>40</v>
      </c>
      <c r="D44" s="75" t="s">
        <v>98</v>
      </c>
      <c r="E44" s="71">
        <f>CONCATENATE(Input!B56)</f>
      </c>
      <c r="F44" s="67">
        <f>CONCATENATE(Input!$D$14)</f>
      </c>
      <c r="G44" s="67">
        <f>CONCATENATE(Input!$D$12)</f>
      </c>
      <c r="H44" s="67" t="str">
        <f>IF(INT(TEXT(Input!$D$5,"mm"))&gt;=10,CONCATENATE(RIGHT(TEXT(Input!$D$5,"yyyy")+543,2)+1&amp;"31000"),CONCATENATE(RIGHT(TEXT(Input!$D$5,"yyyy")+543,2)&amp;"31000"))</f>
        <v>4331000</v>
      </c>
      <c r="I44" s="71">
        <f t="shared" si="0"/>
      </c>
      <c r="J44" s="67">
        <f t="shared" si="1"/>
      </c>
      <c r="K44" s="87">
        <f>CONCATENATE(Input!J56)</f>
      </c>
      <c r="L44" s="72">
        <f>ABS(Input!F56-Input!G56)</f>
        <v>0</v>
      </c>
      <c r="M44" s="67" t="str">
        <f>CONCATENATE("FAC9=",Input!K56)</f>
        <v>FAC9=</v>
      </c>
      <c r="N44" s="67">
        <f>CONCATENATE(Input!M56)</f>
      </c>
      <c r="O44" s="74"/>
      <c r="P44" s="66"/>
      <c r="Q44" s="66"/>
      <c r="R44" s="70"/>
      <c r="S44" s="70"/>
      <c r="T44" s="70"/>
      <c r="U44" s="70"/>
      <c r="V44" s="74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66"/>
      <c r="AN44" s="70"/>
      <c r="AO44" s="70"/>
      <c r="AP44" s="70"/>
      <c r="AQ44" s="53">
        <f>CONCATENATE(Input!D56)</f>
      </c>
      <c r="AR44" s="53">
        <f>CONCATENATE(Input!E56)</f>
      </c>
    </row>
    <row r="45" spans="1:44" s="76" customFormat="1" ht="10.5">
      <c r="A45" s="74">
        <v>38</v>
      </c>
      <c r="B45" s="71" t="s">
        <v>97</v>
      </c>
      <c r="C45" s="67" t="str">
        <f>IF(Input!F57-Input!G57&gt;=0,"40","50")</f>
        <v>40</v>
      </c>
      <c r="D45" s="75" t="s">
        <v>98</v>
      </c>
      <c r="E45" s="71">
        <f>CONCATENATE(Input!B57)</f>
      </c>
      <c r="F45" s="67">
        <f>CONCATENATE(Input!$D$14)</f>
      </c>
      <c r="G45" s="67">
        <f>CONCATENATE(Input!$D$12)</f>
      </c>
      <c r="H45" s="67" t="str">
        <f>IF(INT(TEXT(Input!$D$5,"mm"))&gt;=10,CONCATENATE(RIGHT(TEXT(Input!$D$5,"yyyy")+543,2)+1&amp;"31000"),CONCATENATE(RIGHT(TEXT(Input!$D$5,"yyyy")+543,2)&amp;"31000"))</f>
        <v>4331000</v>
      </c>
      <c r="I45" s="71">
        <f t="shared" si="0"/>
      </c>
      <c r="J45" s="67">
        <f t="shared" si="1"/>
      </c>
      <c r="K45" s="87">
        <f>CONCATENATE(Input!J57)</f>
      </c>
      <c r="L45" s="72">
        <f>ABS(Input!F57-Input!G57)</f>
        <v>0</v>
      </c>
      <c r="M45" s="67" t="str">
        <f>CONCATENATE("FAC9=",Input!K57)</f>
        <v>FAC9=</v>
      </c>
      <c r="N45" s="67">
        <f>CONCATENATE(Input!M57)</f>
      </c>
      <c r="O45" s="74"/>
      <c r="P45" s="66"/>
      <c r="Q45" s="66"/>
      <c r="R45" s="70"/>
      <c r="S45" s="70"/>
      <c r="T45" s="70"/>
      <c r="U45" s="70"/>
      <c r="V45" s="74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66"/>
      <c r="AN45" s="70"/>
      <c r="AO45" s="70"/>
      <c r="AP45" s="70"/>
      <c r="AQ45" s="53">
        <f>CONCATENATE(Input!D57)</f>
      </c>
      <c r="AR45" s="53">
        <f>CONCATENATE(Input!E57)</f>
      </c>
    </row>
    <row r="46" spans="1:44" s="76" customFormat="1" ht="10.5">
      <c r="A46" s="70">
        <v>39</v>
      </c>
      <c r="B46" s="71" t="s">
        <v>97</v>
      </c>
      <c r="C46" s="67" t="str">
        <f>IF(Input!F58-Input!G58&gt;=0,"40","50")</f>
        <v>40</v>
      </c>
      <c r="D46" s="75" t="s">
        <v>98</v>
      </c>
      <c r="E46" s="71">
        <f>CONCATENATE(Input!B58)</f>
      </c>
      <c r="F46" s="67">
        <f>CONCATENATE(Input!$D$14)</f>
      </c>
      <c r="G46" s="67">
        <f>CONCATENATE(Input!$D$12)</f>
      </c>
      <c r="H46" s="67" t="str">
        <f>IF(INT(TEXT(Input!$D$5,"mm"))&gt;=10,CONCATENATE(RIGHT(TEXT(Input!$D$5,"yyyy")+543,2)+1&amp;"31000"),CONCATENATE(RIGHT(TEXT(Input!$D$5,"yyyy")+543,2)&amp;"31000"))</f>
        <v>4331000</v>
      </c>
      <c r="I46" s="71">
        <f t="shared" si="0"/>
      </c>
      <c r="J46" s="67">
        <f t="shared" si="1"/>
      </c>
      <c r="K46" s="87">
        <f>CONCATENATE(Input!J58)</f>
      </c>
      <c r="L46" s="72">
        <f>ABS(Input!F58-Input!G58)</f>
        <v>0</v>
      </c>
      <c r="M46" s="67" t="str">
        <f>CONCATENATE("FAC9=",Input!K58)</f>
        <v>FAC9=</v>
      </c>
      <c r="N46" s="67">
        <f>CONCATENATE(Input!M58)</f>
      </c>
      <c r="O46" s="74"/>
      <c r="P46" s="66"/>
      <c r="Q46" s="66"/>
      <c r="R46" s="70"/>
      <c r="S46" s="70"/>
      <c r="T46" s="70"/>
      <c r="U46" s="70"/>
      <c r="V46" s="74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66"/>
      <c r="AN46" s="70"/>
      <c r="AO46" s="70"/>
      <c r="AP46" s="70"/>
      <c r="AQ46" s="53">
        <f>CONCATENATE(Input!D58)</f>
      </c>
      <c r="AR46" s="53">
        <f>CONCATENATE(Input!E58)</f>
      </c>
    </row>
    <row r="47" spans="1:44" s="76" customFormat="1" ht="10.5">
      <c r="A47" s="74">
        <v>40</v>
      </c>
      <c r="B47" s="71" t="s">
        <v>97</v>
      </c>
      <c r="C47" s="67" t="str">
        <f>IF(Input!F59-Input!G59&gt;=0,"40","50")</f>
        <v>40</v>
      </c>
      <c r="D47" s="75" t="s">
        <v>98</v>
      </c>
      <c r="E47" s="71">
        <f>CONCATENATE(Input!B59)</f>
      </c>
      <c r="F47" s="67">
        <f>CONCATENATE(Input!$D$14)</f>
      </c>
      <c r="G47" s="67">
        <f>CONCATENATE(Input!$D$12)</f>
      </c>
      <c r="H47" s="67" t="str">
        <f>IF(INT(TEXT(Input!$D$5,"mm"))&gt;=10,CONCATENATE(RIGHT(TEXT(Input!$D$5,"yyyy")+543,2)+1&amp;"31000"),CONCATENATE(RIGHT(TEXT(Input!$D$5,"yyyy")+543,2)&amp;"31000"))</f>
        <v>4331000</v>
      </c>
      <c r="I47" s="71">
        <f t="shared" si="0"/>
      </c>
      <c r="J47" s="67">
        <f t="shared" si="1"/>
      </c>
      <c r="K47" s="87">
        <f>CONCATENATE(Input!J59)</f>
      </c>
      <c r="L47" s="72">
        <f>ABS(Input!F59-Input!G59)</f>
        <v>0</v>
      </c>
      <c r="M47" s="67" t="str">
        <f>CONCATENATE("FAC9=",Input!K59)</f>
        <v>FAC9=</v>
      </c>
      <c r="N47" s="67">
        <f>CONCATENATE(Input!M59)</f>
      </c>
      <c r="O47" s="74"/>
      <c r="P47" s="66"/>
      <c r="Q47" s="66"/>
      <c r="R47" s="70"/>
      <c r="S47" s="70"/>
      <c r="T47" s="70"/>
      <c r="U47" s="70"/>
      <c r="V47" s="74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66"/>
      <c r="AN47" s="70"/>
      <c r="AO47" s="70"/>
      <c r="AP47" s="70"/>
      <c r="AQ47" s="53">
        <f>CONCATENATE(Input!D59)</f>
      </c>
      <c r="AR47" s="53">
        <f>CONCATENATE(Input!E59)</f>
      </c>
    </row>
    <row r="48" spans="1:44" s="76" customFormat="1" ht="10.5">
      <c r="A48" s="74">
        <v>41</v>
      </c>
      <c r="B48" s="71" t="s">
        <v>97</v>
      </c>
      <c r="C48" s="67" t="str">
        <f>IF(Input!F60-Input!G60&gt;=0,"40","50")</f>
        <v>40</v>
      </c>
      <c r="D48" s="75" t="s">
        <v>98</v>
      </c>
      <c r="E48" s="71">
        <f>CONCATENATE(Input!B60)</f>
      </c>
      <c r="F48" s="67">
        <f>CONCATENATE(Input!$D$14)</f>
      </c>
      <c r="G48" s="67">
        <f>CONCATENATE(Input!$D$12)</f>
      </c>
      <c r="H48" s="67" t="str">
        <f>IF(INT(TEXT(Input!$D$5,"mm"))&gt;=10,CONCATENATE(RIGHT(TEXT(Input!$D$5,"yyyy")+543,2)+1&amp;"31000"),CONCATENATE(RIGHT(TEXT(Input!$D$5,"yyyy")+543,2)&amp;"31000"))</f>
        <v>4331000</v>
      </c>
      <c r="I48" s="71">
        <f t="shared" si="0"/>
      </c>
      <c r="J48" s="67">
        <f t="shared" si="1"/>
      </c>
      <c r="K48" s="87">
        <f>CONCATENATE(Input!J60)</f>
      </c>
      <c r="L48" s="72">
        <f>ABS(Input!F60-Input!G60)</f>
        <v>0</v>
      </c>
      <c r="M48" s="67" t="str">
        <f>CONCATENATE("FAC9=",Input!K60)</f>
        <v>FAC9=</v>
      </c>
      <c r="N48" s="67">
        <f>CONCATENATE(Input!M60)</f>
      </c>
      <c r="O48" s="74"/>
      <c r="P48" s="66"/>
      <c r="Q48" s="66"/>
      <c r="R48" s="70"/>
      <c r="S48" s="70"/>
      <c r="T48" s="70"/>
      <c r="U48" s="70"/>
      <c r="V48" s="74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66"/>
      <c r="AN48" s="70"/>
      <c r="AO48" s="70"/>
      <c r="AP48" s="70"/>
      <c r="AQ48" s="53">
        <f>CONCATENATE(Input!D60)</f>
      </c>
      <c r="AR48" s="53">
        <f>CONCATENATE(Input!E60)</f>
      </c>
    </row>
    <row r="49" spans="1:44" s="76" customFormat="1" ht="10.5">
      <c r="A49" s="70">
        <v>42</v>
      </c>
      <c r="B49" s="71" t="s">
        <v>97</v>
      </c>
      <c r="C49" s="67" t="str">
        <f>IF(Input!F61-Input!G61&gt;=0,"40","50")</f>
        <v>40</v>
      </c>
      <c r="D49" s="75" t="s">
        <v>98</v>
      </c>
      <c r="E49" s="71">
        <f>CONCATENATE(Input!B61)</f>
      </c>
      <c r="F49" s="67">
        <f>CONCATENATE(Input!$D$14)</f>
      </c>
      <c r="G49" s="67">
        <f>CONCATENATE(Input!$D$12)</f>
      </c>
      <c r="H49" s="67" t="str">
        <f>IF(INT(TEXT(Input!$D$5,"mm"))&gt;=10,CONCATENATE(RIGHT(TEXT(Input!$D$5,"yyyy")+543,2)+1&amp;"31000"),CONCATENATE(RIGHT(TEXT(Input!$D$5,"yyyy")+543,2)&amp;"31000"))</f>
        <v>4331000</v>
      </c>
      <c r="I49" s="71">
        <f t="shared" si="0"/>
      </c>
      <c r="J49" s="67">
        <f t="shared" si="1"/>
      </c>
      <c r="K49" s="87">
        <f>CONCATENATE(Input!J61)</f>
      </c>
      <c r="L49" s="72">
        <f>ABS(Input!F61-Input!G61)</f>
        <v>0</v>
      </c>
      <c r="M49" s="67" t="str">
        <f>CONCATENATE("FAC9=",Input!K61)</f>
        <v>FAC9=</v>
      </c>
      <c r="N49" s="67">
        <f>CONCATENATE(Input!M61)</f>
      </c>
      <c r="O49" s="74"/>
      <c r="P49" s="66"/>
      <c r="Q49" s="66"/>
      <c r="R49" s="70"/>
      <c r="S49" s="70"/>
      <c r="T49" s="70"/>
      <c r="U49" s="70"/>
      <c r="V49" s="74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66"/>
      <c r="AN49" s="70"/>
      <c r="AO49" s="70"/>
      <c r="AP49" s="70"/>
      <c r="AQ49" s="53">
        <f>CONCATENATE(Input!D61)</f>
      </c>
      <c r="AR49" s="53">
        <f>CONCATENATE(Input!E61)</f>
      </c>
    </row>
    <row r="50" spans="1:44" s="76" customFormat="1" ht="10.5">
      <c r="A50" s="74">
        <v>43</v>
      </c>
      <c r="B50" s="71" t="s">
        <v>97</v>
      </c>
      <c r="C50" s="67" t="str">
        <f>IF(Input!F62-Input!G62&gt;=0,"40","50")</f>
        <v>40</v>
      </c>
      <c r="D50" s="75" t="s">
        <v>98</v>
      </c>
      <c r="E50" s="71">
        <f>CONCATENATE(Input!B62)</f>
      </c>
      <c r="F50" s="67">
        <f>CONCATENATE(Input!$D$14)</f>
      </c>
      <c r="G50" s="67">
        <f>CONCATENATE(Input!$D$12)</f>
      </c>
      <c r="H50" s="67" t="str">
        <f>IF(INT(TEXT(Input!$D$5,"mm"))&gt;=10,CONCATENATE(RIGHT(TEXT(Input!$D$5,"yyyy")+543,2)+1&amp;"31000"),CONCATENATE(RIGHT(TEXT(Input!$D$5,"yyyy")+543,2)&amp;"31000"))</f>
        <v>4331000</v>
      </c>
      <c r="I50" s="71">
        <f t="shared" si="0"/>
      </c>
      <c r="J50" s="67">
        <f t="shared" si="1"/>
      </c>
      <c r="K50" s="87">
        <f>CONCATENATE(Input!J62)</f>
      </c>
      <c r="L50" s="72">
        <f>ABS(Input!F62-Input!G62)</f>
        <v>0</v>
      </c>
      <c r="M50" s="67" t="str">
        <f>CONCATENATE("FAC9=",Input!K62)</f>
        <v>FAC9=</v>
      </c>
      <c r="N50" s="67">
        <f>CONCATENATE(Input!M62)</f>
      </c>
      <c r="O50" s="74"/>
      <c r="P50" s="66"/>
      <c r="Q50" s="66"/>
      <c r="R50" s="70"/>
      <c r="S50" s="70"/>
      <c r="T50" s="70"/>
      <c r="U50" s="70"/>
      <c r="V50" s="74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66"/>
      <c r="AN50" s="70"/>
      <c r="AO50" s="70"/>
      <c r="AP50" s="70"/>
      <c r="AQ50" s="53">
        <f>CONCATENATE(Input!D62)</f>
      </c>
      <c r="AR50" s="53">
        <f>CONCATENATE(Input!E62)</f>
      </c>
    </row>
    <row r="51" spans="1:44" s="77" customFormat="1" ht="10.5">
      <c r="A51" s="74">
        <v>44</v>
      </c>
      <c r="B51" s="71" t="s">
        <v>97</v>
      </c>
      <c r="C51" s="67" t="str">
        <f>IF(Input!F63-Input!G63&gt;=0,"40","50")</f>
        <v>40</v>
      </c>
      <c r="D51" s="75" t="s">
        <v>98</v>
      </c>
      <c r="E51" s="71">
        <f>CONCATENATE(Input!B63)</f>
      </c>
      <c r="F51" s="67">
        <f>CONCATENATE(Input!$D$14)</f>
      </c>
      <c r="G51" s="67">
        <f>CONCATENATE(Input!$D$12)</f>
      </c>
      <c r="H51" s="67" t="str">
        <f>IF(INT(TEXT(Input!$D$5,"mm"))&gt;=10,CONCATENATE(RIGHT(TEXT(Input!$D$5,"yyyy")+543,2)+1&amp;"31000"),CONCATENATE(RIGHT(TEXT(Input!$D$5,"yyyy")+543,2)&amp;"31000"))</f>
        <v>4331000</v>
      </c>
      <c r="I51" s="71">
        <f t="shared" si="0"/>
      </c>
      <c r="J51" s="67">
        <f t="shared" si="1"/>
      </c>
      <c r="K51" s="87">
        <f>CONCATENATE(Input!J63)</f>
      </c>
      <c r="L51" s="72">
        <f>ABS(Input!F63-Input!G63)</f>
        <v>0</v>
      </c>
      <c r="M51" s="67" t="str">
        <f>CONCATENATE("FAC9=",Input!K63)</f>
        <v>FAC9=</v>
      </c>
      <c r="N51" s="67">
        <f>CONCATENATE(Input!M63)</f>
      </c>
      <c r="O51" s="74"/>
      <c r="P51" s="66"/>
      <c r="Q51" s="66"/>
      <c r="R51" s="70"/>
      <c r="S51" s="70"/>
      <c r="T51" s="70"/>
      <c r="U51" s="70"/>
      <c r="V51" s="74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66"/>
      <c r="AN51" s="70"/>
      <c r="AO51" s="70"/>
      <c r="AP51" s="70"/>
      <c r="AQ51" s="53">
        <f>CONCATENATE(Input!D63)</f>
      </c>
      <c r="AR51" s="53">
        <f>CONCATENATE(Input!E63)</f>
      </c>
    </row>
    <row r="52" spans="1:44" s="77" customFormat="1" ht="10.5">
      <c r="A52" s="70">
        <v>45</v>
      </c>
      <c r="B52" s="71" t="s">
        <v>97</v>
      </c>
      <c r="C52" s="67" t="str">
        <f>IF(Input!F64-Input!G64&gt;=0,"40","50")</f>
        <v>40</v>
      </c>
      <c r="D52" s="75" t="s">
        <v>98</v>
      </c>
      <c r="E52" s="71">
        <f>CONCATENATE(Input!B64)</f>
      </c>
      <c r="F52" s="67">
        <f>CONCATENATE(Input!$D$14)</f>
      </c>
      <c r="G52" s="67">
        <f>CONCATENATE(Input!$D$12)</f>
      </c>
      <c r="H52" s="67" t="str">
        <f>IF(INT(TEXT(Input!$D$5,"mm"))&gt;=10,CONCATENATE(RIGHT(TEXT(Input!$D$5,"yyyy")+543,2)+1&amp;"31000"),CONCATENATE(RIGHT(TEXT(Input!$D$5,"yyyy")+543,2)&amp;"31000"))</f>
        <v>4331000</v>
      </c>
      <c r="I52" s="71">
        <f t="shared" si="0"/>
      </c>
      <c r="J52" s="67">
        <f t="shared" si="1"/>
      </c>
      <c r="K52" s="87">
        <f>CONCATENATE(Input!J64)</f>
      </c>
      <c r="L52" s="72">
        <f>ABS(Input!F64-Input!G64)</f>
        <v>0</v>
      </c>
      <c r="M52" s="67" t="str">
        <f>CONCATENATE("FAC9=",Input!K64)</f>
        <v>FAC9=</v>
      </c>
      <c r="N52" s="67">
        <f>CONCATENATE(Input!M64)</f>
      </c>
      <c r="O52" s="74"/>
      <c r="P52" s="66"/>
      <c r="Q52" s="66"/>
      <c r="R52" s="70"/>
      <c r="S52" s="70"/>
      <c r="T52" s="70"/>
      <c r="U52" s="70"/>
      <c r="V52" s="74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66"/>
      <c r="AN52" s="70"/>
      <c r="AO52" s="70"/>
      <c r="AP52" s="70"/>
      <c r="AQ52" s="53">
        <f>CONCATENATE(Input!D64)</f>
      </c>
      <c r="AR52" s="53">
        <f>CONCATENATE(Input!E64)</f>
      </c>
    </row>
    <row r="53" spans="1:44" s="77" customFormat="1" ht="10.5">
      <c r="A53" s="74">
        <v>46</v>
      </c>
      <c r="B53" s="71" t="s">
        <v>97</v>
      </c>
      <c r="C53" s="67" t="str">
        <f>IF(Input!F65-Input!G65&gt;=0,"40","50")</f>
        <v>40</v>
      </c>
      <c r="D53" s="75" t="s">
        <v>98</v>
      </c>
      <c r="E53" s="71">
        <f>CONCATENATE(Input!B65)</f>
      </c>
      <c r="F53" s="67">
        <f>CONCATENATE(Input!$D$14)</f>
      </c>
      <c r="G53" s="67">
        <f>CONCATENATE(Input!$D$12)</f>
      </c>
      <c r="H53" s="67" t="str">
        <f>IF(INT(TEXT(Input!$D$5,"mm"))&gt;=10,CONCATENATE(RIGHT(TEXT(Input!$D$5,"yyyy")+543,2)+1&amp;"31000"),CONCATENATE(RIGHT(TEXT(Input!$D$5,"yyyy")+543,2)&amp;"31000"))</f>
        <v>4331000</v>
      </c>
      <c r="I53" s="71">
        <f t="shared" si="0"/>
      </c>
      <c r="J53" s="67">
        <f t="shared" si="1"/>
      </c>
      <c r="K53" s="87">
        <f>CONCATENATE(Input!J65)</f>
      </c>
      <c r="L53" s="72">
        <f>ABS(Input!F65-Input!G65)</f>
        <v>0</v>
      </c>
      <c r="M53" s="67" t="str">
        <f>CONCATENATE("FAC9=",Input!K65)</f>
        <v>FAC9=</v>
      </c>
      <c r="N53" s="67">
        <f>CONCATENATE(Input!M65)</f>
      </c>
      <c r="O53" s="74"/>
      <c r="P53" s="66"/>
      <c r="Q53" s="66"/>
      <c r="R53" s="70"/>
      <c r="S53" s="70"/>
      <c r="T53" s="70"/>
      <c r="U53" s="70"/>
      <c r="V53" s="74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66"/>
      <c r="AN53" s="70"/>
      <c r="AO53" s="70"/>
      <c r="AP53" s="70"/>
      <c r="AQ53" s="53">
        <f>CONCATENATE(Input!D65)</f>
      </c>
      <c r="AR53" s="53">
        <f>CONCATENATE(Input!E65)</f>
      </c>
    </row>
    <row r="54" spans="1:44" s="77" customFormat="1" ht="10.5">
      <c r="A54" s="74">
        <v>47</v>
      </c>
      <c r="B54" s="71" t="s">
        <v>97</v>
      </c>
      <c r="C54" s="67" t="str">
        <f>IF(Input!F66-Input!G66&gt;=0,"40","50")</f>
        <v>40</v>
      </c>
      <c r="D54" s="75" t="s">
        <v>98</v>
      </c>
      <c r="E54" s="71">
        <f>CONCATENATE(Input!B66)</f>
      </c>
      <c r="F54" s="67">
        <f>CONCATENATE(Input!$D$14)</f>
      </c>
      <c r="G54" s="67">
        <f>CONCATENATE(Input!$D$12)</f>
      </c>
      <c r="H54" s="67" t="str">
        <f>IF(INT(TEXT(Input!$D$5,"mm"))&gt;=10,CONCATENATE(RIGHT(TEXT(Input!$D$5,"yyyy")+543,2)+1&amp;"31000"),CONCATENATE(RIGHT(TEXT(Input!$D$5,"yyyy")+543,2)&amp;"31000"))</f>
        <v>4331000</v>
      </c>
      <c r="I54" s="71">
        <f t="shared" si="0"/>
      </c>
      <c r="J54" s="67">
        <f t="shared" si="1"/>
      </c>
      <c r="K54" s="87">
        <f>CONCATENATE(Input!J66)</f>
      </c>
      <c r="L54" s="72">
        <f>ABS(Input!F66-Input!G66)</f>
        <v>0</v>
      </c>
      <c r="M54" s="67" t="str">
        <f>CONCATENATE("FAC9=",Input!K66)</f>
        <v>FAC9=</v>
      </c>
      <c r="N54" s="67">
        <f>CONCATENATE(Input!M66)</f>
      </c>
      <c r="O54" s="74"/>
      <c r="P54" s="66"/>
      <c r="Q54" s="66"/>
      <c r="R54" s="70"/>
      <c r="S54" s="70"/>
      <c r="T54" s="70"/>
      <c r="U54" s="70"/>
      <c r="V54" s="74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66"/>
      <c r="AN54" s="70"/>
      <c r="AO54" s="70"/>
      <c r="AP54" s="70"/>
      <c r="AQ54" s="53">
        <f>CONCATENATE(Input!D66)</f>
      </c>
      <c r="AR54" s="53">
        <f>CONCATENATE(Input!E66)</f>
      </c>
    </row>
    <row r="55" spans="1:44" s="77" customFormat="1" ht="10.5">
      <c r="A55" s="70">
        <v>48</v>
      </c>
      <c r="B55" s="71" t="s">
        <v>97</v>
      </c>
      <c r="C55" s="67" t="str">
        <f>IF(Input!F67-Input!G67&gt;=0,"40","50")</f>
        <v>40</v>
      </c>
      <c r="D55" s="75" t="s">
        <v>98</v>
      </c>
      <c r="E55" s="71">
        <f>CONCATENATE(Input!B67)</f>
      </c>
      <c r="F55" s="67">
        <f>CONCATENATE(Input!$D$14)</f>
      </c>
      <c r="G55" s="67">
        <f>CONCATENATE(Input!$D$12)</f>
      </c>
      <c r="H55" s="67" t="str">
        <f>IF(INT(TEXT(Input!$D$5,"mm"))&gt;=10,CONCATENATE(RIGHT(TEXT(Input!$D$5,"yyyy")+543,2)+1&amp;"31000"),CONCATENATE(RIGHT(TEXT(Input!$D$5,"yyyy")+543,2)&amp;"31000"))</f>
        <v>4331000</v>
      </c>
      <c r="I55" s="71">
        <f t="shared" si="0"/>
      </c>
      <c r="J55" s="67">
        <f t="shared" si="1"/>
      </c>
      <c r="K55" s="87">
        <f>CONCATENATE(Input!J67)</f>
      </c>
      <c r="L55" s="72">
        <f>ABS(Input!F67-Input!G67)</f>
        <v>0</v>
      </c>
      <c r="M55" s="67" t="str">
        <f>CONCATENATE("FAC9=",Input!K67)</f>
        <v>FAC9=</v>
      </c>
      <c r="N55" s="67">
        <f>CONCATENATE(Input!M67)</f>
      </c>
      <c r="O55" s="74"/>
      <c r="P55" s="66"/>
      <c r="Q55" s="66"/>
      <c r="R55" s="70"/>
      <c r="S55" s="70"/>
      <c r="T55" s="70"/>
      <c r="U55" s="70"/>
      <c r="V55" s="74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66"/>
      <c r="AN55" s="70"/>
      <c r="AO55" s="70"/>
      <c r="AP55" s="70"/>
      <c r="AQ55" s="53">
        <f>CONCATENATE(Input!D67)</f>
      </c>
      <c r="AR55" s="53">
        <f>CONCATENATE(Input!E67)</f>
      </c>
    </row>
    <row r="56" spans="1:44" s="77" customFormat="1" ht="10.5">
      <c r="A56" s="74">
        <v>49</v>
      </c>
      <c r="B56" s="71" t="s">
        <v>97</v>
      </c>
      <c r="C56" s="67" t="str">
        <f>IF(Input!F68-Input!G68&gt;=0,"40","50")</f>
        <v>40</v>
      </c>
      <c r="D56" s="75" t="s">
        <v>98</v>
      </c>
      <c r="E56" s="71">
        <f>CONCATENATE(Input!B68)</f>
      </c>
      <c r="F56" s="67">
        <f>CONCATENATE(Input!$D$14)</f>
      </c>
      <c r="G56" s="67">
        <f>CONCATENATE(Input!$D$12)</f>
      </c>
      <c r="H56" s="67" t="str">
        <f>IF(INT(TEXT(Input!$D$5,"mm"))&gt;=10,CONCATENATE(RIGHT(TEXT(Input!$D$5,"yyyy")+543,2)+1&amp;"31000"),CONCATENATE(RIGHT(TEXT(Input!$D$5,"yyyy")+543,2)&amp;"31000"))</f>
        <v>4331000</v>
      </c>
      <c r="I56" s="71">
        <f t="shared" si="0"/>
      </c>
      <c r="J56" s="67">
        <f t="shared" si="1"/>
      </c>
      <c r="K56" s="87">
        <f>CONCATENATE(Input!J68)</f>
      </c>
      <c r="L56" s="72">
        <f>ABS(Input!F68-Input!G68)</f>
        <v>0</v>
      </c>
      <c r="M56" s="67" t="str">
        <f>CONCATENATE("FAC9=",Input!K68)</f>
        <v>FAC9=</v>
      </c>
      <c r="N56" s="67">
        <f>CONCATENATE(Input!M68)</f>
      </c>
      <c r="O56" s="74"/>
      <c r="P56" s="66"/>
      <c r="Q56" s="66"/>
      <c r="R56" s="70"/>
      <c r="S56" s="70"/>
      <c r="T56" s="70"/>
      <c r="U56" s="70"/>
      <c r="V56" s="74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66"/>
      <c r="AN56" s="70"/>
      <c r="AO56" s="70"/>
      <c r="AP56" s="70"/>
      <c r="AQ56" s="53">
        <f>CONCATENATE(Input!D68)</f>
      </c>
      <c r="AR56" s="53">
        <f>CONCATENATE(Input!E68)</f>
      </c>
    </row>
    <row r="57" spans="1:44" s="77" customFormat="1" ht="10.5">
      <c r="A57" s="74">
        <v>50</v>
      </c>
      <c r="B57" s="71" t="s">
        <v>97</v>
      </c>
      <c r="C57" s="67" t="str">
        <f>IF(Input!F69-Input!G69&gt;=0,"40","50")</f>
        <v>40</v>
      </c>
      <c r="D57" s="75" t="s">
        <v>98</v>
      </c>
      <c r="E57" s="71">
        <f>CONCATENATE(Input!B69)</f>
      </c>
      <c r="F57" s="67">
        <f>CONCATENATE(Input!$D$14)</f>
      </c>
      <c r="G57" s="67">
        <f>CONCATENATE(Input!$D$12)</f>
      </c>
      <c r="H57" s="67" t="str">
        <f>IF(INT(TEXT(Input!$D$5,"mm"))&gt;=10,CONCATENATE(RIGHT(TEXT(Input!$D$5,"yyyy")+543,2)+1&amp;"31000"),CONCATENATE(RIGHT(TEXT(Input!$D$5,"yyyy")+543,2)&amp;"31000"))</f>
        <v>4331000</v>
      </c>
      <c r="I57" s="71">
        <f t="shared" si="0"/>
      </c>
      <c r="J57" s="67">
        <f t="shared" si="1"/>
      </c>
      <c r="K57" s="87">
        <f>CONCATENATE(Input!J69)</f>
      </c>
      <c r="L57" s="72">
        <f>ABS(Input!F69-Input!G69)</f>
        <v>0</v>
      </c>
      <c r="M57" s="67" t="str">
        <f>CONCATENATE("FAC9=",Input!K69)</f>
        <v>FAC9=</v>
      </c>
      <c r="N57" s="67">
        <f>CONCATENATE(Input!M69)</f>
      </c>
      <c r="O57" s="74"/>
      <c r="P57" s="66"/>
      <c r="Q57" s="66"/>
      <c r="R57" s="70"/>
      <c r="S57" s="70"/>
      <c r="T57" s="70"/>
      <c r="U57" s="70"/>
      <c r="V57" s="74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66"/>
      <c r="AN57" s="70"/>
      <c r="AO57" s="70"/>
      <c r="AP57" s="70"/>
      <c r="AQ57" s="53">
        <f>CONCATENATE(Input!D69)</f>
      </c>
      <c r="AR57" s="53">
        <f>CONCATENATE(Input!E69)</f>
      </c>
    </row>
    <row r="58" spans="1:44" s="77" customFormat="1" ht="10.5">
      <c r="A58" s="70">
        <v>51</v>
      </c>
      <c r="B58" s="71" t="s">
        <v>97</v>
      </c>
      <c r="C58" s="67" t="str">
        <f>IF(Input!F70-Input!G70&gt;=0,"40","50")</f>
        <v>40</v>
      </c>
      <c r="D58" s="75" t="s">
        <v>98</v>
      </c>
      <c r="E58" s="71">
        <f>CONCATENATE(Input!B70)</f>
      </c>
      <c r="F58" s="67">
        <f>CONCATENATE(Input!$D$14)</f>
      </c>
      <c r="G58" s="67">
        <f>CONCATENATE(Input!$D$12)</f>
      </c>
      <c r="H58" s="67" t="str">
        <f>IF(INT(TEXT(Input!$D$5,"mm"))&gt;=10,CONCATENATE(RIGHT(TEXT(Input!$D$5,"yyyy")+543,2)+1&amp;"31000"),CONCATENATE(RIGHT(TEXT(Input!$D$5,"yyyy")+543,2)&amp;"31000"))</f>
        <v>4331000</v>
      </c>
      <c r="I58" s="71">
        <f t="shared" si="0"/>
      </c>
      <c r="J58" s="67">
        <f t="shared" si="1"/>
      </c>
      <c r="K58" s="87">
        <f>CONCATENATE(Input!J70)</f>
      </c>
      <c r="L58" s="72">
        <f>ABS(Input!F70-Input!G70)</f>
        <v>0</v>
      </c>
      <c r="M58" s="67" t="str">
        <f>CONCATENATE("FAC9=",Input!K70)</f>
        <v>FAC9=</v>
      </c>
      <c r="N58" s="67">
        <f>CONCATENATE(Input!M70)</f>
      </c>
      <c r="O58" s="74"/>
      <c r="P58" s="66"/>
      <c r="Q58" s="66"/>
      <c r="R58" s="70"/>
      <c r="S58" s="70"/>
      <c r="T58" s="70"/>
      <c r="U58" s="70"/>
      <c r="V58" s="74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66"/>
      <c r="AN58" s="70"/>
      <c r="AO58" s="70"/>
      <c r="AP58" s="70"/>
      <c r="AQ58" s="53">
        <f>CONCATENATE(Input!D70)</f>
      </c>
      <c r="AR58" s="53">
        <f>CONCATENATE(Input!E70)</f>
      </c>
    </row>
    <row r="59" spans="1:44" s="77" customFormat="1" ht="10.5">
      <c r="A59" s="74">
        <v>52</v>
      </c>
      <c r="B59" s="71" t="s">
        <v>97</v>
      </c>
      <c r="C59" s="67" t="str">
        <f>IF(Input!F71-Input!G71&gt;=0,"40","50")</f>
        <v>40</v>
      </c>
      <c r="D59" s="75" t="s">
        <v>98</v>
      </c>
      <c r="E59" s="71">
        <f>CONCATENATE(Input!B71)</f>
      </c>
      <c r="F59" s="67">
        <f>CONCATENATE(Input!$D$14)</f>
      </c>
      <c r="G59" s="67">
        <f>CONCATENATE(Input!$D$12)</f>
      </c>
      <c r="H59" s="67" t="str">
        <f>IF(INT(TEXT(Input!$D$5,"mm"))&gt;=10,CONCATENATE(RIGHT(TEXT(Input!$D$5,"yyyy")+543,2)+1&amp;"31000"),CONCATENATE(RIGHT(TEXT(Input!$D$5,"yyyy")+543,2)&amp;"31000"))</f>
        <v>4331000</v>
      </c>
      <c r="I59" s="71">
        <f t="shared" si="0"/>
      </c>
      <c r="J59" s="67">
        <f t="shared" si="1"/>
      </c>
      <c r="K59" s="87">
        <f>CONCATENATE(Input!J71)</f>
      </c>
      <c r="L59" s="72">
        <f>ABS(Input!F71-Input!G71)</f>
        <v>0</v>
      </c>
      <c r="M59" s="67" t="str">
        <f>CONCATENATE("FAC9=",Input!K71)</f>
        <v>FAC9=</v>
      </c>
      <c r="N59" s="67">
        <f>CONCATENATE(Input!M71)</f>
      </c>
      <c r="O59" s="74"/>
      <c r="P59" s="66"/>
      <c r="Q59" s="66"/>
      <c r="R59" s="70"/>
      <c r="S59" s="70"/>
      <c r="T59" s="70"/>
      <c r="U59" s="70"/>
      <c r="V59" s="74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66"/>
      <c r="AN59" s="70"/>
      <c r="AO59" s="70"/>
      <c r="AP59" s="70"/>
      <c r="AQ59" s="53">
        <f>CONCATENATE(Input!D71)</f>
      </c>
      <c r="AR59" s="53">
        <f>CONCATENATE(Input!E71)</f>
      </c>
    </row>
    <row r="60" spans="1:44" s="77" customFormat="1" ht="10.5">
      <c r="A60" s="74">
        <v>53</v>
      </c>
      <c r="B60" s="71" t="s">
        <v>97</v>
      </c>
      <c r="C60" s="67" t="str">
        <f>IF(Input!F72-Input!G72&gt;=0,"40","50")</f>
        <v>40</v>
      </c>
      <c r="D60" s="75" t="s">
        <v>98</v>
      </c>
      <c r="E60" s="71">
        <f>CONCATENATE(Input!B72)</f>
      </c>
      <c r="F60" s="67">
        <f>CONCATENATE(Input!$D$14)</f>
      </c>
      <c r="G60" s="67">
        <f>CONCATENATE(Input!$D$12)</f>
      </c>
      <c r="H60" s="67" t="str">
        <f>IF(INT(TEXT(Input!$D$5,"mm"))&gt;=10,CONCATENATE(RIGHT(TEXT(Input!$D$5,"yyyy")+543,2)+1&amp;"31000"),CONCATENATE(RIGHT(TEXT(Input!$D$5,"yyyy")+543,2)&amp;"31000"))</f>
        <v>4331000</v>
      </c>
      <c r="I60" s="71">
        <f t="shared" si="0"/>
      </c>
      <c r="J60" s="67">
        <f t="shared" si="1"/>
      </c>
      <c r="K60" s="87">
        <f>CONCATENATE(Input!J72)</f>
      </c>
      <c r="L60" s="72">
        <f>ABS(Input!F72-Input!G72)</f>
        <v>0</v>
      </c>
      <c r="M60" s="67" t="str">
        <f>CONCATENATE("FAC9=",Input!K72)</f>
        <v>FAC9=</v>
      </c>
      <c r="N60" s="67">
        <f>CONCATENATE(Input!M72)</f>
      </c>
      <c r="O60" s="74"/>
      <c r="P60" s="66"/>
      <c r="Q60" s="66"/>
      <c r="R60" s="70"/>
      <c r="S60" s="70"/>
      <c r="T60" s="70"/>
      <c r="U60" s="70"/>
      <c r="V60" s="74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66"/>
      <c r="AN60" s="70"/>
      <c r="AO60" s="70"/>
      <c r="AP60" s="70"/>
      <c r="AQ60" s="53">
        <f>CONCATENATE(Input!D72)</f>
      </c>
      <c r="AR60" s="53">
        <f>CONCATENATE(Input!E72)</f>
      </c>
    </row>
    <row r="61" spans="1:44" s="77" customFormat="1" ht="10.5">
      <c r="A61" s="70">
        <v>54</v>
      </c>
      <c r="B61" s="71" t="s">
        <v>97</v>
      </c>
      <c r="C61" s="67" t="str">
        <f>IF(Input!F73-Input!G73&gt;=0,"40","50")</f>
        <v>40</v>
      </c>
      <c r="D61" s="75" t="s">
        <v>98</v>
      </c>
      <c r="E61" s="71">
        <f>CONCATENATE(Input!B73)</f>
      </c>
      <c r="F61" s="67">
        <f>CONCATENATE(Input!$D$14)</f>
      </c>
      <c r="G61" s="67">
        <f>CONCATENATE(Input!$D$12)</f>
      </c>
      <c r="H61" s="67" t="str">
        <f>IF(INT(TEXT(Input!$D$5,"mm"))&gt;=10,CONCATENATE(RIGHT(TEXT(Input!$D$5,"yyyy")+543,2)+1&amp;"31000"),CONCATENATE(RIGHT(TEXT(Input!$D$5,"yyyy")+543,2)&amp;"31000"))</f>
        <v>4331000</v>
      </c>
      <c r="I61" s="71">
        <f t="shared" si="0"/>
      </c>
      <c r="J61" s="67">
        <f t="shared" si="1"/>
      </c>
      <c r="K61" s="87">
        <f>CONCATENATE(Input!J73)</f>
      </c>
      <c r="L61" s="72">
        <f>ABS(Input!F73-Input!G73)</f>
        <v>0</v>
      </c>
      <c r="M61" s="67" t="str">
        <f>CONCATENATE("FAC9=",Input!K73)</f>
        <v>FAC9=</v>
      </c>
      <c r="N61" s="67">
        <f>CONCATENATE(Input!M73)</f>
      </c>
      <c r="O61" s="74"/>
      <c r="P61" s="66"/>
      <c r="Q61" s="66"/>
      <c r="R61" s="70"/>
      <c r="S61" s="70"/>
      <c r="T61" s="70"/>
      <c r="U61" s="70"/>
      <c r="V61" s="74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66"/>
      <c r="AN61" s="70"/>
      <c r="AO61" s="70"/>
      <c r="AP61" s="70"/>
      <c r="AQ61" s="53">
        <f>CONCATENATE(Input!D73)</f>
      </c>
      <c r="AR61" s="53">
        <f>CONCATENATE(Input!E73)</f>
      </c>
    </row>
    <row r="62" spans="1:44" s="77" customFormat="1" ht="10.5">
      <c r="A62" s="74">
        <v>55</v>
      </c>
      <c r="B62" s="71" t="s">
        <v>97</v>
      </c>
      <c r="C62" s="67" t="str">
        <f>IF(Input!F74-Input!G74&gt;=0,"40","50")</f>
        <v>40</v>
      </c>
      <c r="D62" s="75" t="s">
        <v>98</v>
      </c>
      <c r="E62" s="71">
        <f>CONCATENATE(Input!B74)</f>
      </c>
      <c r="F62" s="67">
        <f>CONCATENATE(Input!$D$14)</f>
      </c>
      <c r="G62" s="67">
        <f>CONCATENATE(Input!$D$12)</f>
      </c>
      <c r="H62" s="67" t="str">
        <f>IF(INT(TEXT(Input!$D$5,"mm"))&gt;=10,CONCATENATE(RIGHT(TEXT(Input!$D$5,"yyyy")+543,2)+1&amp;"31000"),CONCATENATE(RIGHT(TEXT(Input!$D$5,"yyyy")+543,2)&amp;"31000"))</f>
        <v>4331000</v>
      </c>
      <c r="I62" s="71">
        <f t="shared" si="0"/>
      </c>
      <c r="J62" s="67">
        <f t="shared" si="1"/>
      </c>
      <c r="K62" s="87">
        <f>CONCATENATE(Input!J74)</f>
      </c>
      <c r="L62" s="72">
        <f>ABS(Input!F74-Input!G74)</f>
        <v>0</v>
      </c>
      <c r="M62" s="67" t="str">
        <f>CONCATENATE("FAC9=",Input!K74)</f>
        <v>FAC9=</v>
      </c>
      <c r="N62" s="67">
        <f>CONCATENATE(Input!M74)</f>
      </c>
      <c r="O62" s="74"/>
      <c r="P62" s="66"/>
      <c r="Q62" s="66"/>
      <c r="R62" s="70"/>
      <c r="S62" s="70"/>
      <c r="T62" s="70"/>
      <c r="U62" s="70"/>
      <c r="V62" s="74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66"/>
      <c r="AN62" s="70"/>
      <c r="AO62" s="70"/>
      <c r="AP62" s="70"/>
      <c r="AQ62" s="53">
        <f>CONCATENATE(Input!D74)</f>
      </c>
      <c r="AR62" s="53">
        <f>CONCATENATE(Input!E74)</f>
      </c>
    </row>
    <row r="63" spans="1:44" s="77" customFormat="1" ht="10.5">
      <c r="A63" s="74">
        <v>56</v>
      </c>
      <c r="B63" s="71" t="s">
        <v>97</v>
      </c>
      <c r="C63" s="67" t="str">
        <f>IF(Input!F75-Input!G75&gt;=0,"40","50")</f>
        <v>40</v>
      </c>
      <c r="D63" s="75" t="s">
        <v>98</v>
      </c>
      <c r="E63" s="71">
        <f>CONCATENATE(Input!B75)</f>
      </c>
      <c r="F63" s="67">
        <f>CONCATENATE(Input!$D$14)</f>
      </c>
      <c r="G63" s="67">
        <f>CONCATENATE(Input!$D$12)</f>
      </c>
      <c r="H63" s="67" t="str">
        <f>IF(INT(TEXT(Input!$D$5,"mm"))&gt;=10,CONCATENATE(RIGHT(TEXT(Input!$D$5,"yyyy")+543,2)+1&amp;"31000"),CONCATENATE(RIGHT(TEXT(Input!$D$5,"yyyy")+543,2)&amp;"31000"))</f>
        <v>4331000</v>
      </c>
      <c r="I63" s="71">
        <f t="shared" si="0"/>
      </c>
      <c r="J63" s="67">
        <f t="shared" si="1"/>
      </c>
      <c r="K63" s="87">
        <f>CONCATENATE(Input!J75)</f>
      </c>
      <c r="L63" s="72">
        <f>ABS(Input!F75-Input!G75)</f>
        <v>0</v>
      </c>
      <c r="M63" s="67" t="str">
        <f>CONCATENATE("FAC9=",Input!K75)</f>
        <v>FAC9=</v>
      </c>
      <c r="N63" s="67">
        <f>CONCATENATE(Input!M75)</f>
      </c>
      <c r="O63" s="74"/>
      <c r="P63" s="66"/>
      <c r="Q63" s="66"/>
      <c r="R63" s="70"/>
      <c r="S63" s="70"/>
      <c r="T63" s="70"/>
      <c r="U63" s="70"/>
      <c r="V63" s="74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66"/>
      <c r="AN63" s="70"/>
      <c r="AO63" s="70"/>
      <c r="AP63" s="70"/>
      <c r="AQ63" s="53">
        <f>CONCATENATE(Input!D75)</f>
      </c>
      <c r="AR63" s="53">
        <f>CONCATENATE(Input!E75)</f>
      </c>
    </row>
    <row r="64" spans="1:44" s="77" customFormat="1" ht="10.5">
      <c r="A64" s="70">
        <v>57</v>
      </c>
      <c r="B64" s="71" t="s">
        <v>97</v>
      </c>
      <c r="C64" s="67" t="str">
        <f>IF(Input!F76-Input!G76&gt;=0,"40","50")</f>
        <v>40</v>
      </c>
      <c r="D64" s="75" t="s">
        <v>98</v>
      </c>
      <c r="E64" s="71">
        <f>CONCATENATE(Input!B76)</f>
      </c>
      <c r="F64" s="67">
        <f>CONCATENATE(Input!$D$14)</f>
      </c>
      <c r="G64" s="67">
        <f>CONCATENATE(Input!$D$12)</f>
      </c>
      <c r="H64" s="67" t="str">
        <f>IF(INT(TEXT(Input!$D$5,"mm"))&gt;=10,CONCATENATE(RIGHT(TEXT(Input!$D$5,"yyyy")+543,2)+1&amp;"31000"),CONCATENATE(RIGHT(TEXT(Input!$D$5,"yyyy")+543,2)&amp;"31000"))</f>
        <v>4331000</v>
      </c>
      <c r="I64" s="71">
        <f t="shared" si="0"/>
      </c>
      <c r="J64" s="67">
        <f t="shared" si="1"/>
      </c>
      <c r="K64" s="87">
        <f>CONCATENATE(Input!J76)</f>
      </c>
      <c r="L64" s="72">
        <f>ABS(Input!F76-Input!G76)</f>
        <v>0</v>
      </c>
      <c r="M64" s="67" t="str">
        <f>CONCATENATE("FAC9=",Input!K76)</f>
        <v>FAC9=</v>
      </c>
      <c r="N64" s="67">
        <f>CONCATENATE(Input!M76)</f>
      </c>
      <c r="O64" s="74"/>
      <c r="P64" s="66"/>
      <c r="Q64" s="66"/>
      <c r="R64" s="70"/>
      <c r="S64" s="70"/>
      <c r="T64" s="70"/>
      <c r="U64" s="70"/>
      <c r="V64" s="74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66"/>
      <c r="AN64" s="70"/>
      <c r="AO64" s="70"/>
      <c r="AP64" s="70"/>
      <c r="AQ64" s="53">
        <f>CONCATENATE(Input!D76)</f>
      </c>
      <c r="AR64" s="53">
        <f>CONCATENATE(Input!E76)</f>
      </c>
    </row>
    <row r="65" spans="1:44" s="77" customFormat="1" ht="10.5">
      <c r="A65" s="74">
        <v>58</v>
      </c>
      <c r="B65" s="71" t="s">
        <v>97</v>
      </c>
      <c r="C65" s="67" t="str">
        <f>IF(Input!F77-Input!G77&gt;=0,"40","50")</f>
        <v>40</v>
      </c>
      <c r="D65" s="75" t="s">
        <v>98</v>
      </c>
      <c r="E65" s="71">
        <f>CONCATENATE(Input!B77)</f>
      </c>
      <c r="F65" s="67">
        <f>CONCATENATE(Input!$D$14)</f>
      </c>
      <c r="G65" s="67">
        <f>CONCATENATE(Input!$D$12)</f>
      </c>
      <c r="H65" s="67" t="str">
        <f>IF(INT(TEXT(Input!$D$5,"mm"))&gt;=10,CONCATENATE(RIGHT(TEXT(Input!$D$5,"yyyy")+543,2)+1&amp;"31000"),CONCATENATE(RIGHT(TEXT(Input!$D$5,"yyyy")+543,2)&amp;"31000"))</f>
        <v>4331000</v>
      </c>
      <c r="I65" s="71">
        <f t="shared" si="0"/>
      </c>
      <c r="J65" s="67">
        <f t="shared" si="1"/>
      </c>
      <c r="K65" s="87">
        <f>CONCATENATE(Input!J77)</f>
      </c>
      <c r="L65" s="72">
        <f>ABS(Input!F77-Input!G77)</f>
        <v>0</v>
      </c>
      <c r="M65" s="67" t="str">
        <f>CONCATENATE("FAC9=",Input!K77)</f>
        <v>FAC9=</v>
      </c>
      <c r="N65" s="67">
        <f>CONCATENATE(Input!M77)</f>
      </c>
      <c r="O65" s="74"/>
      <c r="P65" s="66"/>
      <c r="Q65" s="66"/>
      <c r="R65" s="70"/>
      <c r="S65" s="70"/>
      <c r="T65" s="70"/>
      <c r="U65" s="70"/>
      <c r="V65" s="74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66"/>
      <c r="AN65" s="70"/>
      <c r="AO65" s="70"/>
      <c r="AP65" s="70"/>
      <c r="AQ65" s="53">
        <f>CONCATENATE(Input!D77)</f>
      </c>
      <c r="AR65" s="53">
        <f>CONCATENATE(Input!E77)</f>
      </c>
    </row>
    <row r="66" spans="1:44" s="77" customFormat="1" ht="10.5">
      <c r="A66" s="74">
        <v>59</v>
      </c>
      <c r="B66" s="71" t="s">
        <v>97</v>
      </c>
      <c r="C66" s="67" t="str">
        <f>IF(Input!F78-Input!G78&gt;=0,"40","50")</f>
        <v>40</v>
      </c>
      <c r="D66" s="75" t="s">
        <v>98</v>
      </c>
      <c r="E66" s="71">
        <f>CONCATENATE(Input!B78)</f>
      </c>
      <c r="F66" s="67">
        <f>CONCATENATE(Input!$D$14)</f>
      </c>
      <c r="G66" s="67">
        <f>CONCATENATE(Input!$D$12)</f>
      </c>
      <c r="H66" s="67" t="str">
        <f>IF(INT(TEXT(Input!$D$5,"mm"))&gt;=10,CONCATENATE(RIGHT(TEXT(Input!$D$5,"yyyy")+543,2)+1&amp;"31000"),CONCATENATE(RIGHT(TEXT(Input!$D$5,"yyyy")+543,2)&amp;"31000"))</f>
        <v>4331000</v>
      </c>
      <c r="I66" s="71">
        <f t="shared" si="0"/>
      </c>
      <c r="J66" s="67">
        <f t="shared" si="1"/>
      </c>
      <c r="K66" s="87">
        <f>CONCATENATE(Input!J78)</f>
      </c>
      <c r="L66" s="72">
        <f>ABS(Input!F78-Input!G78)</f>
        <v>0</v>
      </c>
      <c r="M66" s="67" t="str">
        <f>CONCATENATE("FAC9=",Input!K78)</f>
        <v>FAC9=</v>
      </c>
      <c r="N66" s="67">
        <f>CONCATENATE(Input!M78)</f>
      </c>
      <c r="O66" s="74"/>
      <c r="P66" s="66"/>
      <c r="Q66" s="66"/>
      <c r="R66" s="70"/>
      <c r="S66" s="70"/>
      <c r="T66" s="70"/>
      <c r="U66" s="70"/>
      <c r="V66" s="74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66"/>
      <c r="AN66" s="70"/>
      <c r="AO66" s="70"/>
      <c r="AP66" s="70"/>
      <c r="AQ66" s="53">
        <f>CONCATENATE(Input!D78)</f>
      </c>
      <c r="AR66" s="53">
        <f>CONCATENATE(Input!E78)</f>
      </c>
    </row>
    <row r="67" spans="1:44" s="77" customFormat="1" ht="10.5">
      <c r="A67" s="70">
        <v>60</v>
      </c>
      <c r="B67" s="71" t="s">
        <v>97</v>
      </c>
      <c r="C67" s="67" t="str">
        <f>IF(Input!F79-Input!G79&gt;=0,"40","50")</f>
        <v>40</v>
      </c>
      <c r="D67" s="75" t="s">
        <v>98</v>
      </c>
      <c r="E67" s="71">
        <f>CONCATENATE(Input!B79)</f>
      </c>
      <c r="F67" s="67">
        <f>CONCATENATE(Input!$D$14)</f>
      </c>
      <c r="G67" s="67">
        <f>CONCATENATE(Input!$D$12)</f>
      </c>
      <c r="H67" s="67" t="str">
        <f>IF(INT(TEXT(Input!$D$5,"mm"))&gt;=10,CONCATENATE(RIGHT(TEXT(Input!$D$5,"yyyy")+543,2)+1&amp;"31000"),CONCATENATE(RIGHT(TEXT(Input!$D$5,"yyyy")+543,2)&amp;"31000"))</f>
        <v>4331000</v>
      </c>
      <c r="I67" s="71">
        <f t="shared" si="0"/>
      </c>
      <c r="J67" s="67">
        <f t="shared" si="1"/>
      </c>
      <c r="K67" s="87">
        <f>CONCATENATE(Input!J79)</f>
      </c>
      <c r="L67" s="72">
        <f>ABS(Input!F79-Input!G79)</f>
        <v>0</v>
      </c>
      <c r="M67" s="67" t="str">
        <f>CONCATENATE("FAC9=",Input!K79)</f>
        <v>FAC9=</v>
      </c>
      <c r="N67" s="67">
        <f>CONCATENATE(Input!M79)</f>
      </c>
      <c r="O67" s="74"/>
      <c r="P67" s="66"/>
      <c r="Q67" s="66"/>
      <c r="R67" s="70"/>
      <c r="S67" s="70"/>
      <c r="T67" s="70"/>
      <c r="U67" s="70"/>
      <c r="V67" s="74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66"/>
      <c r="AN67" s="70"/>
      <c r="AO67" s="70"/>
      <c r="AP67" s="70"/>
      <c r="AQ67" s="53">
        <f>CONCATENATE(Input!D79)</f>
      </c>
      <c r="AR67" s="53">
        <f>CONCATENATE(Input!E79)</f>
      </c>
    </row>
    <row r="68" spans="1:44" s="77" customFormat="1" ht="10.5">
      <c r="A68" s="74">
        <v>61</v>
      </c>
      <c r="B68" s="71" t="s">
        <v>97</v>
      </c>
      <c r="C68" s="67" t="str">
        <f>IF(Input!F80-Input!G80&gt;=0,"40","50")</f>
        <v>40</v>
      </c>
      <c r="D68" s="75" t="s">
        <v>98</v>
      </c>
      <c r="E68" s="71">
        <f>CONCATENATE(Input!B80)</f>
      </c>
      <c r="F68" s="67">
        <f>CONCATENATE(Input!$D$14)</f>
      </c>
      <c r="G68" s="67">
        <f>CONCATENATE(Input!$D$12)</f>
      </c>
      <c r="H68" s="67" t="str">
        <f>IF(INT(TEXT(Input!$D$5,"mm"))&gt;=10,CONCATENATE(RIGHT(TEXT(Input!$D$5,"yyyy")+543,2)+1&amp;"31000"),CONCATENATE(RIGHT(TEXT(Input!$D$5,"yyyy")+543,2)&amp;"31000"))</f>
        <v>4331000</v>
      </c>
      <c r="I68" s="71">
        <f t="shared" si="0"/>
      </c>
      <c r="J68" s="67">
        <f t="shared" si="1"/>
      </c>
      <c r="K68" s="87">
        <f>CONCATENATE(Input!J80)</f>
      </c>
      <c r="L68" s="72">
        <f>ABS(Input!F80-Input!G80)</f>
        <v>0</v>
      </c>
      <c r="M68" s="67" t="str">
        <f>CONCATENATE("FAC9=",Input!K80)</f>
        <v>FAC9=</v>
      </c>
      <c r="N68" s="67">
        <f>CONCATENATE(Input!M80)</f>
      </c>
      <c r="O68" s="74"/>
      <c r="P68" s="66"/>
      <c r="Q68" s="66"/>
      <c r="R68" s="70"/>
      <c r="S68" s="70"/>
      <c r="T68" s="70"/>
      <c r="U68" s="70"/>
      <c r="V68" s="74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66"/>
      <c r="AN68" s="70"/>
      <c r="AO68" s="70"/>
      <c r="AP68" s="70"/>
      <c r="AQ68" s="53">
        <f>CONCATENATE(Input!D80)</f>
      </c>
      <c r="AR68" s="53">
        <f>CONCATENATE(Input!E80)</f>
      </c>
    </row>
    <row r="69" spans="1:44" s="77" customFormat="1" ht="10.5">
      <c r="A69" s="74">
        <v>62</v>
      </c>
      <c r="B69" s="71" t="s">
        <v>97</v>
      </c>
      <c r="C69" s="67" t="str">
        <f>IF(Input!F81-Input!G81&gt;=0,"40","50")</f>
        <v>40</v>
      </c>
      <c r="D69" s="75" t="s">
        <v>98</v>
      </c>
      <c r="E69" s="71">
        <f>CONCATENATE(Input!B81)</f>
      </c>
      <c r="F69" s="67">
        <f>CONCATENATE(Input!$D$14)</f>
      </c>
      <c r="G69" s="67">
        <f>CONCATENATE(Input!$D$12)</f>
      </c>
      <c r="H69" s="67" t="str">
        <f>IF(INT(TEXT(Input!$D$5,"mm"))&gt;=10,CONCATENATE(RIGHT(TEXT(Input!$D$5,"yyyy")+543,2)+1&amp;"31000"),CONCATENATE(RIGHT(TEXT(Input!$D$5,"yyyy")+543,2)&amp;"31000"))</f>
        <v>4331000</v>
      </c>
      <c r="I69" s="71">
        <f t="shared" si="0"/>
      </c>
      <c r="J69" s="67">
        <f t="shared" si="1"/>
      </c>
      <c r="K69" s="87">
        <f>CONCATENATE(Input!J81)</f>
      </c>
      <c r="L69" s="72">
        <f>ABS(Input!F81-Input!G81)</f>
        <v>0</v>
      </c>
      <c r="M69" s="67" t="str">
        <f>CONCATENATE("FAC9=",Input!K81)</f>
        <v>FAC9=</v>
      </c>
      <c r="N69" s="67">
        <f>CONCATENATE(Input!M81)</f>
      </c>
      <c r="O69" s="74"/>
      <c r="P69" s="66"/>
      <c r="Q69" s="66"/>
      <c r="R69" s="70"/>
      <c r="S69" s="70"/>
      <c r="T69" s="70"/>
      <c r="U69" s="70"/>
      <c r="V69" s="74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66"/>
      <c r="AN69" s="70"/>
      <c r="AO69" s="70"/>
      <c r="AP69" s="70"/>
      <c r="AQ69" s="53">
        <f>CONCATENATE(Input!D81)</f>
      </c>
      <c r="AR69" s="53">
        <f>CONCATENATE(Input!E81)</f>
      </c>
    </row>
    <row r="70" spans="1:44" s="77" customFormat="1" ht="10.5">
      <c r="A70" s="70">
        <v>63</v>
      </c>
      <c r="B70" s="71" t="s">
        <v>97</v>
      </c>
      <c r="C70" s="67" t="str">
        <f>IF(Input!F82-Input!G82&gt;=0,"40","50")</f>
        <v>40</v>
      </c>
      <c r="D70" s="75" t="s">
        <v>98</v>
      </c>
      <c r="E70" s="71">
        <f>CONCATENATE(Input!B82)</f>
      </c>
      <c r="F70" s="67">
        <f>CONCATENATE(Input!$D$14)</f>
      </c>
      <c r="G70" s="67">
        <f>CONCATENATE(Input!$D$12)</f>
      </c>
      <c r="H70" s="67" t="str">
        <f>IF(INT(TEXT(Input!$D$5,"mm"))&gt;=10,CONCATENATE(RIGHT(TEXT(Input!$D$5,"yyyy")+543,2)+1&amp;"31000"),CONCATENATE(RIGHT(TEXT(Input!$D$5,"yyyy")+543,2)&amp;"31000"))</f>
        <v>4331000</v>
      </c>
      <c r="I70" s="71">
        <f t="shared" si="0"/>
      </c>
      <c r="J70" s="67">
        <f t="shared" si="1"/>
      </c>
      <c r="K70" s="87">
        <f>CONCATENATE(Input!J82)</f>
      </c>
      <c r="L70" s="72">
        <f>ABS(Input!F82-Input!G82)</f>
        <v>0</v>
      </c>
      <c r="M70" s="67" t="str">
        <f>CONCATENATE("FAC9=",Input!K82)</f>
        <v>FAC9=</v>
      </c>
      <c r="N70" s="67">
        <f>CONCATENATE(Input!M82)</f>
      </c>
      <c r="O70" s="74"/>
      <c r="P70" s="66"/>
      <c r="Q70" s="66"/>
      <c r="R70" s="70"/>
      <c r="S70" s="70"/>
      <c r="T70" s="70"/>
      <c r="U70" s="70"/>
      <c r="V70" s="74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66"/>
      <c r="AN70" s="70"/>
      <c r="AO70" s="70"/>
      <c r="AP70" s="70"/>
      <c r="AQ70" s="53">
        <f>CONCATENATE(Input!D82)</f>
      </c>
      <c r="AR70" s="53">
        <f>CONCATENATE(Input!E82)</f>
      </c>
    </row>
    <row r="71" spans="1:44" s="77" customFormat="1" ht="10.5">
      <c r="A71" s="74">
        <v>64</v>
      </c>
      <c r="B71" s="71" t="s">
        <v>97</v>
      </c>
      <c r="C71" s="67" t="str">
        <f>IF(Input!F83-Input!G83&gt;=0,"40","50")</f>
        <v>40</v>
      </c>
      <c r="D71" s="75" t="s">
        <v>98</v>
      </c>
      <c r="E71" s="71">
        <f>CONCATENATE(Input!B83)</f>
      </c>
      <c r="F71" s="67">
        <f>CONCATENATE(Input!$D$14)</f>
      </c>
      <c r="G71" s="67">
        <f>CONCATENATE(Input!$D$12)</f>
      </c>
      <c r="H71" s="67" t="str">
        <f>IF(INT(TEXT(Input!$D$5,"mm"))&gt;=10,CONCATENATE(RIGHT(TEXT(Input!$D$5,"yyyy")+543,2)+1&amp;"31000"),CONCATENATE(RIGHT(TEXT(Input!$D$5,"yyyy")+543,2)&amp;"31000"))</f>
        <v>4331000</v>
      </c>
      <c r="I71" s="71">
        <f t="shared" si="0"/>
      </c>
      <c r="J71" s="67">
        <f t="shared" si="1"/>
      </c>
      <c r="K71" s="87">
        <f>CONCATENATE(Input!J83)</f>
      </c>
      <c r="L71" s="72">
        <f>ABS(Input!F83-Input!G83)</f>
        <v>0</v>
      </c>
      <c r="M71" s="67" t="str">
        <f>CONCATENATE("FAC9=",Input!K83)</f>
        <v>FAC9=</v>
      </c>
      <c r="N71" s="67">
        <f>CONCATENATE(Input!M83)</f>
      </c>
      <c r="O71" s="74"/>
      <c r="P71" s="66"/>
      <c r="Q71" s="66"/>
      <c r="R71" s="70"/>
      <c r="S71" s="70"/>
      <c r="T71" s="70"/>
      <c r="U71" s="70"/>
      <c r="V71" s="74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66"/>
      <c r="AN71" s="70"/>
      <c r="AO71" s="70"/>
      <c r="AP71" s="70"/>
      <c r="AQ71" s="53">
        <f>CONCATENATE(Input!D83)</f>
      </c>
      <c r="AR71" s="53">
        <f>CONCATENATE(Input!E83)</f>
      </c>
    </row>
    <row r="72" spans="1:44" s="77" customFormat="1" ht="10.5">
      <c r="A72" s="74">
        <v>65</v>
      </c>
      <c r="B72" s="71" t="s">
        <v>97</v>
      </c>
      <c r="C72" s="67" t="str">
        <f>IF(Input!F84-Input!G84&gt;=0,"40","50")</f>
        <v>40</v>
      </c>
      <c r="D72" s="75" t="s">
        <v>98</v>
      </c>
      <c r="E72" s="71">
        <f>CONCATENATE(Input!B84)</f>
      </c>
      <c r="F72" s="67">
        <f>CONCATENATE(Input!$D$14)</f>
      </c>
      <c r="G72" s="67">
        <f>CONCATENATE(Input!$D$12)</f>
      </c>
      <c r="H72" s="67" t="str">
        <f>IF(INT(TEXT(Input!$D$5,"mm"))&gt;=10,CONCATENATE(RIGHT(TEXT(Input!$D$5,"yyyy")+543,2)+1&amp;"31000"),CONCATENATE(RIGHT(TEXT(Input!$D$5,"yyyy")+543,2)&amp;"31000"))</f>
        <v>4331000</v>
      </c>
      <c r="I72" s="71">
        <f t="shared" si="0"/>
      </c>
      <c r="J72" s="67">
        <f t="shared" si="1"/>
      </c>
      <c r="K72" s="87">
        <f>CONCATENATE(Input!J84)</f>
      </c>
      <c r="L72" s="72">
        <f>ABS(Input!F84-Input!G84)</f>
        <v>0</v>
      </c>
      <c r="M72" s="67" t="str">
        <f>CONCATENATE("FAC9=",Input!K84)</f>
        <v>FAC9=</v>
      </c>
      <c r="N72" s="67">
        <f>CONCATENATE(Input!M84)</f>
      </c>
      <c r="O72" s="74"/>
      <c r="P72" s="66"/>
      <c r="Q72" s="66"/>
      <c r="R72" s="70"/>
      <c r="S72" s="70"/>
      <c r="T72" s="70"/>
      <c r="U72" s="70"/>
      <c r="V72" s="74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66"/>
      <c r="AN72" s="70"/>
      <c r="AO72" s="70"/>
      <c r="AP72" s="70"/>
      <c r="AQ72" s="53">
        <f>CONCATENATE(Input!D84)</f>
      </c>
      <c r="AR72" s="53">
        <f>CONCATENATE(Input!E84)</f>
      </c>
    </row>
    <row r="73" spans="1:44" s="77" customFormat="1" ht="10.5">
      <c r="A73" s="70">
        <v>66</v>
      </c>
      <c r="B73" s="71" t="s">
        <v>97</v>
      </c>
      <c r="C73" s="67" t="str">
        <f>IF(Input!F85-Input!G85&gt;=0,"40","50")</f>
        <v>40</v>
      </c>
      <c r="D73" s="75" t="s">
        <v>98</v>
      </c>
      <c r="E73" s="71">
        <f>CONCATENATE(Input!B85)</f>
      </c>
      <c r="F73" s="67">
        <f>CONCATENATE(Input!$D$14)</f>
      </c>
      <c r="G73" s="67">
        <f>CONCATENATE(Input!$D$12)</f>
      </c>
      <c r="H73" s="67" t="str">
        <f>IF(INT(TEXT(Input!$D$5,"mm"))&gt;=10,CONCATENATE(RIGHT(TEXT(Input!$D$5,"yyyy")+543,2)+1&amp;"31000"),CONCATENATE(RIGHT(TEXT(Input!$D$5,"yyyy")+543,2)&amp;"31000"))</f>
        <v>4331000</v>
      </c>
      <c r="I73" s="71">
        <f aca="true" t="shared" si="2" ref="I73:I136">CONCATENATE(LEFT($K$5,5))</f>
      </c>
      <c r="J73" s="67">
        <f aca="true" t="shared" si="3" ref="J73:J136">IF(LEN(F73)&gt;0,"P"&amp;F73,"")</f>
      </c>
      <c r="K73" s="87">
        <f>CONCATENATE(Input!J85)</f>
      </c>
      <c r="L73" s="72">
        <f>ABS(Input!F85-Input!G85)</f>
        <v>0</v>
      </c>
      <c r="M73" s="67" t="str">
        <f>CONCATENATE("FAC9=",Input!K85)</f>
        <v>FAC9=</v>
      </c>
      <c r="N73" s="67">
        <f>CONCATENATE(Input!M85)</f>
      </c>
      <c r="O73" s="74"/>
      <c r="P73" s="66"/>
      <c r="Q73" s="66"/>
      <c r="R73" s="70"/>
      <c r="S73" s="70"/>
      <c r="T73" s="70"/>
      <c r="U73" s="70"/>
      <c r="V73" s="74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66"/>
      <c r="AN73" s="70"/>
      <c r="AO73" s="70"/>
      <c r="AP73" s="70"/>
      <c r="AQ73" s="53">
        <f>CONCATENATE(Input!D85)</f>
      </c>
      <c r="AR73" s="53">
        <f>CONCATENATE(Input!E85)</f>
      </c>
    </row>
    <row r="74" spans="1:44" s="77" customFormat="1" ht="10.5">
      <c r="A74" s="74">
        <v>67</v>
      </c>
      <c r="B74" s="71" t="s">
        <v>97</v>
      </c>
      <c r="C74" s="67" t="str">
        <f>IF(Input!F86-Input!G86&gt;=0,"40","50")</f>
        <v>40</v>
      </c>
      <c r="D74" s="75" t="s">
        <v>98</v>
      </c>
      <c r="E74" s="71">
        <f>CONCATENATE(Input!B86)</f>
      </c>
      <c r="F74" s="67">
        <f>CONCATENATE(Input!$D$14)</f>
      </c>
      <c r="G74" s="67">
        <f>CONCATENATE(Input!$D$12)</f>
      </c>
      <c r="H74" s="67" t="str">
        <f>IF(INT(TEXT(Input!$D$5,"mm"))&gt;=10,CONCATENATE(RIGHT(TEXT(Input!$D$5,"yyyy")+543,2)+1&amp;"31000"),CONCATENATE(RIGHT(TEXT(Input!$D$5,"yyyy")+543,2)&amp;"31000"))</f>
        <v>4331000</v>
      </c>
      <c r="I74" s="71">
        <f t="shared" si="2"/>
      </c>
      <c r="J74" s="67">
        <f t="shared" si="3"/>
      </c>
      <c r="K74" s="87">
        <f>CONCATENATE(Input!J86)</f>
      </c>
      <c r="L74" s="72">
        <f>ABS(Input!F86-Input!G86)</f>
        <v>0</v>
      </c>
      <c r="M74" s="67" t="str">
        <f>CONCATENATE("FAC9=",Input!K86)</f>
        <v>FAC9=</v>
      </c>
      <c r="N74" s="67">
        <f>CONCATENATE(Input!M86)</f>
      </c>
      <c r="O74" s="74"/>
      <c r="P74" s="66"/>
      <c r="Q74" s="66"/>
      <c r="R74" s="70"/>
      <c r="S74" s="70"/>
      <c r="T74" s="70"/>
      <c r="U74" s="70"/>
      <c r="V74" s="74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66"/>
      <c r="AN74" s="70"/>
      <c r="AO74" s="70"/>
      <c r="AP74" s="70"/>
      <c r="AQ74" s="53">
        <f>CONCATENATE(Input!D86)</f>
      </c>
      <c r="AR74" s="53">
        <f>CONCATENATE(Input!E86)</f>
      </c>
    </row>
    <row r="75" spans="1:44" s="77" customFormat="1" ht="10.5">
      <c r="A75" s="74">
        <v>68</v>
      </c>
      <c r="B75" s="71" t="s">
        <v>97</v>
      </c>
      <c r="C75" s="67" t="str">
        <f>IF(Input!F87-Input!G87&gt;=0,"40","50")</f>
        <v>40</v>
      </c>
      <c r="D75" s="75" t="s">
        <v>98</v>
      </c>
      <c r="E75" s="71">
        <f>CONCATENATE(Input!B87)</f>
      </c>
      <c r="F75" s="67">
        <f>CONCATENATE(Input!$D$14)</f>
      </c>
      <c r="G75" s="67">
        <f>CONCATENATE(Input!$D$12)</f>
      </c>
      <c r="H75" s="67" t="str">
        <f>IF(INT(TEXT(Input!$D$5,"mm"))&gt;=10,CONCATENATE(RIGHT(TEXT(Input!$D$5,"yyyy")+543,2)+1&amp;"31000"),CONCATENATE(RIGHT(TEXT(Input!$D$5,"yyyy")+543,2)&amp;"31000"))</f>
        <v>4331000</v>
      </c>
      <c r="I75" s="71">
        <f t="shared" si="2"/>
      </c>
      <c r="J75" s="67">
        <f t="shared" si="3"/>
      </c>
      <c r="K75" s="87">
        <f>CONCATENATE(Input!J87)</f>
      </c>
      <c r="L75" s="72">
        <f>ABS(Input!F87-Input!G87)</f>
        <v>0</v>
      </c>
      <c r="M75" s="67" t="str">
        <f>CONCATENATE("FAC9=",Input!K87)</f>
        <v>FAC9=</v>
      </c>
      <c r="N75" s="67">
        <f>CONCATENATE(Input!M87)</f>
      </c>
      <c r="O75" s="74"/>
      <c r="P75" s="66"/>
      <c r="Q75" s="66"/>
      <c r="R75" s="70"/>
      <c r="S75" s="70"/>
      <c r="T75" s="70"/>
      <c r="U75" s="70"/>
      <c r="V75" s="74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66"/>
      <c r="AN75" s="70"/>
      <c r="AO75" s="70"/>
      <c r="AP75" s="70"/>
      <c r="AQ75" s="53">
        <f>CONCATENATE(Input!D87)</f>
      </c>
      <c r="AR75" s="53">
        <f>CONCATENATE(Input!E87)</f>
      </c>
    </row>
    <row r="76" spans="1:44" s="77" customFormat="1" ht="10.5">
      <c r="A76" s="70">
        <v>69</v>
      </c>
      <c r="B76" s="71" t="s">
        <v>97</v>
      </c>
      <c r="C76" s="67" t="str">
        <f>IF(Input!F88-Input!G88&gt;=0,"40","50")</f>
        <v>40</v>
      </c>
      <c r="D76" s="75" t="s">
        <v>98</v>
      </c>
      <c r="E76" s="71">
        <f>CONCATENATE(Input!B88)</f>
      </c>
      <c r="F76" s="67">
        <f>CONCATENATE(Input!$D$14)</f>
      </c>
      <c r="G76" s="67">
        <f>CONCATENATE(Input!$D$12)</f>
      </c>
      <c r="H76" s="67" t="str">
        <f>IF(INT(TEXT(Input!$D$5,"mm"))&gt;=10,CONCATENATE(RIGHT(TEXT(Input!$D$5,"yyyy")+543,2)+1&amp;"31000"),CONCATENATE(RIGHT(TEXT(Input!$D$5,"yyyy")+543,2)&amp;"31000"))</f>
        <v>4331000</v>
      </c>
      <c r="I76" s="71">
        <f t="shared" si="2"/>
      </c>
      <c r="J76" s="67">
        <f t="shared" si="3"/>
      </c>
      <c r="K76" s="87">
        <f>CONCATENATE(Input!J88)</f>
      </c>
      <c r="L76" s="72">
        <f>ABS(Input!F88-Input!G88)</f>
        <v>0</v>
      </c>
      <c r="M76" s="67" t="str">
        <f>CONCATENATE("FAC9=",Input!K88)</f>
        <v>FAC9=</v>
      </c>
      <c r="N76" s="67">
        <f>CONCATENATE(Input!M88)</f>
      </c>
      <c r="O76" s="74"/>
      <c r="P76" s="66"/>
      <c r="Q76" s="66"/>
      <c r="R76" s="70"/>
      <c r="S76" s="70"/>
      <c r="T76" s="70"/>
      <c r="U76" s="70"/>
      <c r="V76" s="74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66"/>
      <c r="AN76" s="70"/>
      <c r="AO76" s="70"/>
      <c r="AP76" s="70"/>
      <c r="AQ76" s="53">
        <f>CONCATENATE(Input!D88)</f>
      </c>
      <c r="AR76" s="53">
        <f>CONCATENATE(Input!E88)</f>
      </c>
    </row>
    <row r="77" spans="1:44" s="77" customFormat="1" ht="10.5">
      <c r="A77" s="74">
        <v>70</v>
      </c>
      <c r="B77" s="71" t="s">
        <v>97</v>
      </c>
      <c r="C77" s="67" t="str">
        <f>IF(Input!F89-Input!G89&gt;=0,"40","50")</f>
        <v>40</v>
      </c>
      <c r="D77" s="75" t="s">
        <v>98</v>
      </c>
      <c r="E77" s="71">
        <f>CONCATENATE(Input!B89)</f>
      </c>
      <c r="F77" s="67">
        <f>CONCATENATE(Input!$D$14)</f>
      </c>
      <c r="G77" s="67">
        <f>CONCATENATE(Input!$D$12)</f>
      </c>
      <c r="H77" s="67" t="str">
        <f>IF(INT(TEXT(Input!$D$5,"mm"))&gt;=10,CONCATENATE(RIGHT(TEXT(Input!$D$5,"yyyy")+543,2)+1&amp;"31000"),CONCATENATE(RIGHT(TEXT(Input!$D$5,"yyyy")+543,2)&amp;"31000"))</f>
        <v>4331000</v>
      </c>
      <c r="I77" s="71">
        <f t="shared" si="2"/>
      </c>
      <c r="J77" s="67">
        <f t="shared" si="3"/>
      </c>
      <c r="K77" s="87">
        <f>CONCATENATE(Input!J89)</f>
      </c>
      <c r="L77" s="72">
        <f>ABS(Input!F89-Input!G89)</f>
        <v>0</v>
      </c>
      <c r="M77" s="67" t="str">
        <f>CONCATENATE("FAC9=",Input!K89)</f>
        <v>FAC9=</v>
      </c>
      <c r="N77" s="67">
        <f>CONCATENATE(Input!M89)</f>
      </c>
      <c r="O77" s="74"/>
      <c r="P77" s="66"/>
      <c r="Q77" s="66"/>
      <c r="R77" s="70"/>
      <c r="S77" s="70"/>
      <c r="T77" s="70"/>
      <c r="U77" s="70"/>
      <c r="V77" s="74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66"/>
      <c r="AN77" s="70"/>
      <c r="AO77" s="70"/>
      <c r="AP77" s="70"/>
      <c r="AQ77" s="53">
        <f>CONCATENATE(Input!D89)</f>
      </c>
      <c r="AR77" s="53">
        <f>CONCATENATE(Input!E89)</f>
      </c>
    </row>
    <row r="78" spans="1:44" s="77" customFormat="1" ht="10.5">
      <c r="A78" s="74">
        <v>71</v>
      </c>
      <c r="B78" s="71" t="s">
        <v>97</v>
      </c>
      <c r="C78" s="67" t="str">
        <f>IF(Input!F90-Input!G90&gt;=0,"40","50")</f>
        <v>40</v>
      </c>
      <c r="D78" s="75" t="s">
        <v>98</v>
      </c>
      <c r="E78" s="71">
        <f>CONCATENATE(Input!B90)</f>
      </c>
      <c r="F78" s="67">
        <f>CONCATENATE(Input!$D$14)</f>
      </c>
      <c r="G78" s="67">
        <f>CONCATENATE(Input!$D$12)</f>
      </c>
      <c r="H78" s="67" t="str">
        <f>IF(INT(TEXT(Input!$D$5,"mm"))&gt;=10,CONCATENATE(RIGHT(TEXT(Input!$D$5,"yyyy")+543,2)+1&amp;"31000"),CONCATENATE(RIGHT(TEXT(Input!$D$5,"yyyy")+543,2)&amp;"31000"))</f>
        <v>4331000</v>
      </c>
      <c r="I78" s="71">
        <f t="shared" si="2"/>
      </c>
      <c r="J78" s="67">
        <f t="shared" si="3"/>
      </c>
      <c r="K78" s="87">
        <f>CONCATENATE(Input!J90)</f>
      </c>
      <c r="L78" s="72">
        <f>ABS(Input!F90-Input!G90)</f>
        <v>0</v>
      </c>
      <c r="M78" s="67" t="str">
        <f>CONCATENATE("FAC9=",Input!K90)</f>
        <v>FAC9=</v>
      </c>
      <c r="N78" s="67">
        <f>CONCATENATE(Input!M90)</f>
      </c>
      <c r="O78" s="74"/>
      <c r="P78" s="66"/>
      <c r="Q78" s="66"/>
      <c r="R78" s="70"/>
      <c r="S78" s="70"/>
      <c r="T78" s="70"/>
      <c r="U78" s="70"/>
      <c r="V78" s="74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66"/>
      <c r="AN78" s="70"/>
      <c r="AO78" s="70"/>
      <c r="AP78" s="70"/>
      <c r="AQ78" s="53">
        <f>CONCATENATE(Input!D90)</f>
      </c>
      <c r="AR78" s="53">
        <f>CONCATENATE(Input!E90)</f>
      </c>
    </row>
    <row r="79" spans="1:44" s="77" customFormat="1" ht="10.5">
      <c r="A79" s="70">
        <v>72</v>
      </c>
      <c r="B79" s="71" t="s">
        <v>97</v>
      </c>
      <c r="C79" s="67" t="str">
        <f>IF(Input!F91-Input!G91&gt;=0,"40","50")</f>
        <v>40</v>
      </c>
      <c r="D79" s="75" t="s">
        <v>98</v>
      </c>
      <c r="E79" s="71">
        <f>CONCATENATE(Input!B91)</f>
      </c>
      <c r="F79" s="67">
        <f>CONCATENATE(Input!$D$14)</f>
      </c>
      <c r="G79" s="67">
        <f>CONCATENATE(Input!$D$12)</f>
      </c>
      <c r="H79" s="67" t="str">
        <f>IF(INT(TEXT(Input!$D$5,"mm"))&gt;=10,CONCATENATE(RIGHT(TEXT(Input!$D$5,"yyyy")+543,2)+1&amp;"31000"),CONCATENATE(RIGHT(TEXT(Input!$D$5,"yyyy")+543,2)&amp;"31000"))</f>
        <v>4331000</v>
      </c>
      <c r="I79" s="71">
        <f t="shared" si="2"/>
      </c>
      <c r="J79" s="67">
        <f t="shared" si="3"/>
      </c>
      <c r="K79" s="87">
        <f>CONCATENATE(Input!J91)</f>
      </c>
      <c r="L79" s="72">
        <f>ABS(Input!F91-Input!G91)</f>
        <v>0</v>
      </c>
      <c r="M79" s="67" t="str">
        <f>CONCATENATE("FAC9=",Input!K91)</f>
        <v>FAC9=</v>
      </c>
      <c r="N79" s="67">
        <f>CONCATENATE(Input!M91)</f>
      </c>
      <c r="O79" s="74"/>
      <c r="P79" s="66"/>
      <c r="Q79" s="66"/>
      <c r="R79" s="70"/>
      <c r="S79" s="70"/>
      <c r="T79" s="70"/>
      <c r="U79" s="70"/>
      <c r="V79" s="74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66"/>
      <c r="AN79" s="70"/>
      <c r="AO79" s="70"/>
      <c r="AP79" s="70"/>
      <c r="AQ79" s="53">
        <f>CONCATENATE(Input!D91)</f>
      </c>
      <c r="AR79" s="53">
        <f>CONCATENATE(Input!E91)</f>
      </c>
    </row>
    <row r="80" spans="1:44" s="77" customFormat="1" ht="10.5">
      <c r="A80" s="74">
        <v>73</v>
      </c>
      <c r="B80" s="71" t="s">
        <v>97</v>
      </c>
      <c r="C80" s="67" t="str">
        <f>IF(Input!F92-Input!G92&gt;=0,"40","50")</f>
        <v>40</v>
      </c>
      <c r="D80" s="75" t="s">
        <v>98</v>
      </c>
      <c r="E80" s="71">
        <f>CONCATENATE(Input!B92)</f>
      </c>
      <c r="F80" s="67">
        <f>CONCATENATE(Input!$D$14)</f>
      </c>
      <c r="G80" s="67">
        <f>CONCATENATE(Input!$D$12)</f>
      </c>
      <c r="H80" s="67" t="str">
        <f>IF(INT(TEXT(Input!$D$5,"mm"))&gt;=10,CONCATENATE(RIGHT(TEXT(Input!$D$5,"yyyy")+543,2)+1&amp;"31000"),CONCATENATE(RIGHT(TEXT(Input!$D$5,"yyyy")+543,2)&amp;"31000"))</f>
        <v>4331000</v>
      </c>
      <c r="I80" s="71">
        <f t="shared" si="2"/>
      </c>
      <c r="J80" s="67">
        <f t="shared" si="3"/>
      </c>
      <c r="K80" s="87">
        <f>CONCATENATE(Input!J92)</f>
      </c>
      <c r="L80" s="72">
        <f>ABS(Input!F92-Input!G92)</f>
        <v>0</v>
      </c>
      <c r="M80" s="67" t="str">
        <f>CONCATENATE("FAC9=",Input!K92)</f>
        <v>FAC9=</v>
      </c>
      <c r="N80" s="67">
        <f>CONCATENATE(Input!M92)</f>
      </c>
      <c r="O80" s="74"/>
      <c r="P80" s="66"/>
      <c r="Q80" s="66"/>
      <c r="R80" s="70"/>
      <c r="S80" s="70"/>
      <c r="T80" s="70"/>
      <c r="U80" s="70"/>
      <c r="V80" s="74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66"/>
      <c r="AN80" s="70"/>
      <c r="AO80" s="70"/>
      <c r="AP80" s="70"/>
      <c r="AQ80" s="53">
        <f>CONCATENATE(Input!D92)</f>
      </c>
      <c r="AR80" s="53">
        <f>CONCATENATE(Input!E92)</f>
      </c>
    </row>
    <row r="81" spans="1:44" s="77" customFormat="1" ht="10.5">
      <c r="A81" s="74">
        <v>74</v>
      </c>
      <c r="B81" s="71" t="s">
        <v>97</v>
      </c>
      <c r="C81" s="67" t="str">
        <f>IF(Input!F93-Input!G93&gt;=0,"40","50")</f>
        <v>40</v>
      </c>
      <c r="D81" s="75" t="s">
        <v>98</v>
      </c>
      <c r="E81" s="71">
        <f>CONCATENATE(Input!B93)</f>
      </c>
      <c r="F81" s="67">
        <f>CONCATENATE(Input!$D$14)</f>
      </c>
      <c r="G81" s="67">
        <f>CONCATENATE(Input!$D$12)</f>
      </c>
      <c r="H81" s="67" t="str">
        <f>IF(INT(TEXT(Input!$D$5,"mm"))&gt;=10,CONCATENATE(RIGHT(TEXT(Input!$D$5,"yyyy")+543,2)+1&amp;"31000"),CONCATENATE(RIGHT(TEXT(Input!$D$5,"yyyy")+543,2)&amp;"31000"))</f>
        <v>4331000</v>
      </c>
      <c r="I81" s="71">
        <f t="shared" si="2"/>
      </c>
      <c r="J81" s="67">
        <f t="shared" si="3"/>
      </c>
      <c r="K81" s="87">
        <f>CONCATENATE(Input!J93)</f>
      </c>
      <c r="L81" s="72">
        <f>ABS(Input!F93-Input!G93)</f>
        <v>0</v>
      </c>
      <c r="M81" s="67" t="str">
        <f>CONCATENATE("FAC9=",Input!K93)</f>
        <v>FAC9=</v>
      </c>
      <c r="N81" s="67">
        <f>CONCATENATE(Input!M93)</f>
      </c>
      <c r="O81" s="74"/>
      <c r="P81" s="66"/>
      <c r="Q81" s="66"/>
      <c r="R81" s="70"/>
      <c r="S81" s="70"/>
      <c r="T81" s="70"/>
      <c r="U81" s="70"/>
      <c r="V81" s="74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66"/>
      <c r="AN81" s="70"/>
      <c r="AO81" s="70"/>
      <c r="AP81" s="70"/>
      <c r="AQ81" s="53">
        <f>CONCATENATE(Input!D93)</f>
      </c>
      <c r="AR81" s="53">
        <f>CONCATENATE(Input!E93)</f>
      </c>
    </row>
    <row r="82" spans="1:44" s="77" customFormat="1" ht="10.5">
      <c r="A82" s="70">
        <v>75</v>
      </c>
      <c r="B82" s="71" t="s">
        <v>97</v>
      </c>
      <c r="C82" s="67" t="str">
        <f>IF(Input!F94-Input!G94&gt;=0,"40","50")</f>
        <v>40</v>
      </c>
      <c r="D82" s="75" t="s">
        <v>98</v>
      </c>
      <c r="E82" s="71">
        <f>CONCATENATE(Input!B94)</f>
      </c>
      <c r="F82" s="67">
        <f>CONCATENATE(Input!$D$14)</f>
      </c>
      <c r="G82" s="67">
        <f>CONCATENATE(Input!$D$12)</f>
      </c>
      <c r="H82" s="67" t="str">
        <f>IF(INT(TEXT(Input!$D$5,"mm"))&gt;=10,CONCATENATE(RIGHT(TEXT(Input!$D$5,"yyyy")+543,2)+1&amp;"31000"),CONCATENATE(RIGHT(TEXT(Input!$D$5,"yyyy")+543,2)&amp;"31000"))</f>
        <v>4331000</v>
      </c>
      <c r="I82" s="71">
        <f t="shared" si="2"/>
      </c>
      <c r="J82" s="67">
        <f t="shared" si="3"/>
      </c>
      <c r="K82" s="87">
        <f>CONCATENATE(Input!J94)</f>
      </c>
      <c r="L82" s="72">
        <f>ABS(Input!F94-Input!G94)</f>
        <v>0</v>
      </c>
      <c r="M82" s="67" t="str">
        <f>CONCATENATE("FAC9=",Input!K94)</f>
        <v>FAC9=</v>
      </c>
      <c r="N82" s="67">
        <f>CONCATENATE(Input!M94)</f>
      </c>
      <c r="O82" s="74"/>
      <c r="P82" s="66"/>
      <c r="Q82" s="66"/>
      <c r="R82" s="70"/>
      <c r="S82" s="70"/>
      <c r="T82" s="70"/>
      <c r="U82" s="70"/>
      <c r="V82" s="74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66"/>
      <c r="AN82" s="70"/>
      <c r="AO82" s="70"/>
      <c r="AP82" s="70"/>
      <c r="AQ82" s="53">
        <f>CONCATENATE(Input!D94)</f>
      </c>
      <c r="AR82" s="53">
        <f>CONCATENATE(Input!E94)</f>
      </c>
    </row>
    <row r="83" spans="1:44" s="77" customFormat="1" ht="10.5">
      <c r="A83" s="74">
        <v>76</v>
      </c>
      <c r="B83" s="71" t="s">
        <v>97</v>
      </c>
      <c r="C83" s="67" t="str">
        <f>IF(Input!F95-Input!G95&gt;=0,"40","50")</f>
        <v>40</v>
      </c>
      <c r="D83" s="75" t="s">
        <v>98</v>
      </c>
      <c r="E83" s="71">
        <f>CONCATENATE(Input!B95)</f>
      </c>
      <c r="F83" s="67">
        <f>CONCATENATE(Input!$D$14)</f>
      </c>
      <c r="G83" s="67">
        <f>CONCATENATE(Input!$D$12)</f>
      </c>
      <c r="H83" s="67" t="str">
        <f>IF(INT(TEXT(Input!$D$5,"mm"))&gt;=10,CONCATENATE(RIGHT(TEXT(Input!$D$5,"yyyy")+543,2)+1&amp;"31000"),CONCATENATE(RIGHT(TEXT(Input!$D$5,"yyyy")+543,2)&amp;"31000"))</f>
        <v>4331000</v>
      </c>
      <c r="I83" s="71">
        <f t="shared" si="2"/>
      </c>
      <c r="J83" s="67">
        <f t="shared" si="3"/>
      </c>
      <c r="K83" s="87">
        <f>CONCATENATE(Input!J95)</f>
      </c>
      <c r="L83" s="72">
        <f>ABS(Input!F95-Input!G95)</f>
        <v>0</v>
      </c>
      <c r="M83" s="67" t="str">
        <f>CONCATENATE("FAC9=",Input!K95)</f>
        <v>FAC9=</v>
      </c>
      <c r="N83" s="67">
        <f>CONCATENATE(Input!M95)</f>
      </c>
      <c r="O83" s="74"/>
      <c r="P83" s="66"/>
      <c r="Q83" s="66"/>
      <c r="R83" s="70"/>
      <c r="S83" s="70"/>
      <c r="T83" s="70"/>
      <c r="U83" s="70"/>
      <c r="V83" s="74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66"/>
      <c r="AN83" s="70"/>
      <c r="AO83" s="70"/>
      <c r="AP83" s="70"/>
      <c r="AQ83" s="53">
        <f>CONCATENATE(Input!D95)</f>
      </c>
      <c r="AR83" s="53">
        <f>CONCATENATE(Input!E95)</f>
      </c>
    </row>
    <row r="84" spans="1:44" s="77" customFormat="1" ht="10.5">
      <c r="A84" s="74">
        <v>77</v>
      </c>
      <c r="B84" s="71" t="s">
        <v>97</v>
      </c>
      <c r="C84" s="67" t="str">
        <f>IF(Input!F96-Input!G96&gt;=0,"40","50")</f>
        <v>40</v>
      </c>
      <c r="D84" s="75" t="s">
        <v>98</v>
      </c>
      <c r="E84" s="71">
        <f>CONCATENATE(Input!B96)</f>
      </c>
      <c r="F84" s="67">
        <f>CONCATENATE(Input!$D$14)</f>
      </c>
      <c r="G84" s="67">
        <f>CONCATENATE(Input!$D$12)</f>
      </c>
      <c r="H84" s="67" t="str">
        <f>IF(INT(TEXT(Input!$D$5,"mm"))&gt;=10,CONCATENATE(RIGHT(TEXT(Input!$D$5,"yyyy")+543,2)+1&amp;"31000"),CONCATENATE(RIGHT(TEXT(Input!$D$5,"yyyy")+543,2)&amp;"31000"))</f>
        <v>4331000</v>
      </c>
      <c r="I84" s="71">
        <f t="shared" si="2"/>
      </c>
      <c r="J84" s="67">
        <f t="shared" si="3"/>
      </c>
      <c r="K84" s="87">
        <f>CONCATENATE(Input!J96)</f>
      </c>
      <c r="L84" s="72">
        <f>ABS(Input!F96-Input!G96)</f>
        <v>0</v>
      </c>
      <c r="M84" s="67" t="str">
        <f>CONCATENATE("FAC9=",Input!K96)</f>
        <v>FAC9=</v>
      </c>
      <c r="N84" s="67">
        <f>CONCATENATE(Input!M96)</f>
      </c>
      <c r="O84" s="74"/>
      <c r="P84" s="66"/>
      <c r="Q84" s="66"/>
      <c r="R84" s="70"/>
      <c r="S84" s="70"/>
      <c r="T84" s="70"/>
      <c r="U84" s="70"/>
      <c r="V84" s="74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66"/>
      <c r="AN84" s="70"/>
      <c r="AO84" s="70"/>
      <c r="AP84" s="70"/>
      <c r="AQ84" s="53">
        <f>CONCATENATE(Input!D96)</f>
      </c>
      <c r="AR84" s="53">
        <f>CONCATENATE(Input!E96)</f>
      </c>
    </row>
    <row r="85" spans="1:44" s="77" customFormat="1" ht="10.5">
      <c r="A85" s="70">
        <v>78</v>
      </c>
      <c r="B85" s="71" t="s">
        <v>97</v>
      </c>
      <c r="C85" s="67" t="str">
        <f>IF(Input!F97-Input!G97&gt;=0,"40","50")</f>
        <v>40</v>
      </c>
      <c r="D85" s="75" t="s">
        <v>98</v>
      </c>
      <c r="E85" s="71">
        <f>CONCATENATE(Input!B97)</f>
      </c>
      <c r="F85" s="67">
        <f>CONCATENATE(Input!$D$14)</f>
      </c>
      <c r="G85" s="67">
        <f>CONCATENATE(Input!$D$12)</f>
      </c>
      <c r="H85" s="67" t="str">
        <f>IF(INT(TEXT(Input!$D$5,"mm"))&gt;=10,CONCATENATE(RIGHT(TEXT(Input!$D$5,"yyyy")+543,2)+1&amp;"31000"),CONCATENATE(RIGHT(TEXT(Input!$D$5,"yyyy")+543,2)&amp;"31000"))</f>
        <v>4331000</v>
      </c>
      <c r="I85" s="71">
        <f t="shared" si="2"/>
      </c>
      <c r="J85" s="67">
        <f t="shared" si="3"/>
      </c>
      <c r="K85" s="87">
        <f>CONCATENATE(Input!J97)</f>
      </c>
      <c r="L85" s="72">
        <f>ABS(Input!F97-Input!G97)</f>
        <v>0</v>
      </c>
      <c r="M85" s="67" t="str">
        <f>CONCATENATE("FAC9=",Input!K97)</f>
        <v>FAC9=</v>
      </c>
      <c r="N85" s="67">
        <f>CONCATENATE(Input!M97)</f>
      </c>
      <c r="O85" s="74"/>
      <c r="P85" s="66"/>
      <c r="Q85" s="66"/>
      <c r="R85" s="70"/>
      <c r="S85" s="70"/>
      <c r="T85" s="70"/>
      <c r="U85" s="70"/>
      <c r="V85" s="74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66"/>
      <c r="AN85" s="70"/>
      <c r="AO85" s="70"/>
      <c r="AP85" s="70"/>
      <c r="AQ85" s="53">
        <f>CONCATENATE(Input!D97)</f>
      </c>
      <c r="AR85" s="53">
        <f>CONCATENATE(Input!E97)</f>
      </c>
    </row>
    <row r="86" spans="1:44" s="77" customFormat="1" ht="10.5">
      <c r="A86" s="74">
        <v>79</v>
      </c>
      <c r="B86" s="71" t="s">
        <v>97</v>
      </c>
      <c r="C86" s="67" t="str">
        <f>IF(Input!F98-Input!G98&gt;=0,"40","50")</f>
        <v>40</v>
      </c>
      <c r="D86" s="75" t="s">
        <v>98</v>
      </c>
      <c r="E86" s="71">
        <f>CONCATENATE(Input!B98)</f>
      </c>
      <c r="F86" s="67">
        <f>CONCATENATE(Input!$D$14)</f>
      </c>
      <c r="G86" s="67">
        <f>CONCATENATE(Input!$D$12)</f>
      </c>
      <c r="H86" s="67" t="str">
        <f>IF(INT(TEXT(Input!$D$5,"mm"))&gt;=10,CONCATENATE(RIGHT(TEXT(Input!$D$5,"yyyy")+543,2)+1&amp;"31000"),CONCATENATE(RIGHT(TEXT(Input!$D$5,"yyyy")+543,2)&amp;"31000"))</f>
        <v>4331000</v>
      </c>
      <c r="I86" s="71">
        <f t="shared" si="2"/>
      </c>
      <c r="J86" s="67">
        <f t="shared" si="3"/>
      </c>
      <c r="K86" s="87">
        <f>CONCATENATE(Input!J98)</f>
      </c>
      <c r="L86" s="72">
        <f>ABS(Input!F98-Input!G98)</f>
        <v>0</v>
      </c>
      <c r="M86" s="67" t="str">
        <f>CONCATENATE("FAC9=",Input!K98)</f>
        <v>FAC9=</v>
      </c>
      <c r="N86" s="67">
        <f>CONCATENATE(Input!M98)</f>
      </c>
      <c r="O86" s="74"/>
      <c r="P86" s="66"/>
      <c r="Q86" s="66"/>
      <c r="R86" s="70"/>
      <c r="S86" s="70"/>
      <c r="T86" s="70"/>
      <c r="U86" s="70"/>
      <c r="V86" s="74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66"/>
      <c r="AN86" s="70"/>
      <c r="AO86" s="70"/>
      <c r="AP86" s="70"/>
      <c r="AQ86" s="53">
        <f>CONCATENATE(Input!D98)</f>
      </c>
      <c r="AR86" s="53">
        <f>CONCATENATE(Input!E98)</f>
      </c>
    </row>
    <row r="87" spans="1:44" s="77" customFormat="1" ht="10.5">
      <c r="A87" s="74">
        <v>80</v>
      </c>
      <c r="B87" s="71" t="s">
        <v>97</v>
      </c>
      <c r="C87" s="67" t="str">
        <f>IF(Input!F99-Input!G99&gt;=0,"40","50")</f>
        <v>40</v>
      </c>
      <c r="D87" s="75" t="s">
        <v>98</v>
      </c>
      <c r="E87" s="71">
        <f>CONCATENATE(Input!B99)</f>
      </c>
      <c r="F87" s="67">
        <f>CONCATENATE(Input!$D$14)</f>
      </c>
      <c r="G87" s="67">
        <f>CONCATENATE(Input!$D$12)</f>
      </c>
      <c r="H87" s="67" t="str">
        <f>IF(INT(TEXT(Input!$D$5,"mm"))&gt;=10,CONCATENATE(RIGHT(TEXT(Input!$D$5,"yyyy")+543,2)+1&amp;"31000"),CONCATENATE(RIGHT(TEXT(Input!$D$5,"yyyy")+543,2)&amp;"31000"))</f>
        <v>4331000</v>
      </c>
      <c r="I87" s="71">
        <f t="shared" si="2"/>
      </c>
      <c r="J87" s="67">
        <f t="shared" si="3"/>
      </c>
      <c r="K87" s="87">
        <f>CONCATENATE(Input!J99)</f>
      </c>
      <c r="L87" s="72">
        <f>ABS(Input!F99-Input!G99)</f>
        <v>0</v>
      </c>
      <c r="M87" s="67" t="str">
        <f>CONCATENATE("FAC9=",Input!K99)</f>
        <v>FAC9=</v>
      </c>
      <c r="N87" s="67">
        <f>CONCATENATE(Input!M99)</f>
      </c>
      <c r="O87" s="74"/>
      <c r="P87" s="66"/>
      <c r="Q87" s="66"/>
      <c r="R87" s="70"/>
      <c r="S87" s="70"/>
      <c r="T87" s="70"/>
      <c r="U87" s="70"/>
      <c r="V87" s="74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66"/>
      <c r="AN87" s="70"/>
      <c r="AO87" s="70"/>
      <c r="AP87" s="70"/>
      <c r="AQ87" s="53">
        <f>CONCATENATE(Input!D99)</f>
      </c>
      <c r="AR87" s="53">
        <f>CONCATENATE(Input!E99)</f>
      </c>
    </row>
    <row r="88" spans="1:44" s="77" customFormat="1" ht="10.5">
      <c r="A88" s="70">
        <v>81</v>
      </c>
      <c r="B88" s="71" t="s">
        <v>97</v>
      </c>
      <c r="C88" s="67" t="str">
        <f>IF(Input!F100-Input!G100&gt;=0,"40","50")</f>
        <v>40</v>
      </c>
      <c r="D88" s="75" t="s">
        <v>98</v>
      </c>
      <c r="E88" s="71">
        <f>CONCATENATE(Input!B100)</f>
      </c>
      <c r="F88" s="67">
        <f>CONCATENATE(Input!$D$14)</f>
      </c>
      <c r="G88" s="67">
        <f>CONCATENATE(Input!$D$12)</f>
      </c>
      <c r="H88" s="67" t="str">
        <f>IF(INT(TEXT(Input!$D$5,"mm"))&gt;=10,CONCATENATE(RIGHT(TEXT(Input!$D$5,"yyyy")+543,2)+1&amp;"31000"),CONCATENATE(RIGHT(TEXT(Input!$D$5,"yyyy")+543,2)&amp;"31000"))</f>
        <v>4331000</v>
      </c>
      <c r="I88" s="71">
        <f t="shared" si="2"/>
      </c>
      <c r="J88" s="67">
        <f t="shared" si="3"/>
      </c>
      <c r="K88" s="87">
        <f>CONCATENATE(Input!J100)</f>
      </c>
      <c r="L88" s="72">
        <f>ABS(Input!F100-Input!G100)</f>
        <v>0</v>
      </c>
      <c r="M88" s="67" t="str">
        <f>CONCATENATE("FAC9=",Input!K100)</f>
        <v>FAC9=</v>
      </c>
      <c r="N88" s="67">
        <f>CONCATENATE(Input!M100)</f>
      </c>
      <c r="O88" s="74"/>
      <c r="P88" s="66"/>
      <c r="Q88" s="66"/>
      <c r="R88" s="70"/>
      <c r="S88" s="70"/>
      <c r="T88" s="70"/>
      <c r="U88" s="70"/>
      <c r="V88" s="74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66"/>
      <c r="AN88" s="70"/>
      <c r="AO88" s="70"/>
      <c r="AP88" s="70"/>
      <c r="AQ88" s="53">
        <f>CONCATENATE(Input!D100)</f>
      </c>
      <c r="AR88" s="53">
        <f>CONCATENATE(Input!E100)</f>
      </c>
    </row>
    <row r="89" spans="1:44" s="77" customFormat="1" ht="10.5">
      <c r="A89" s="74">
        <v>82</v>
      </c>
      <c r="B89" s="71" t="s">
        <v>97</v>
      </c>
      <c r="C89" s="67" t="str">
        <f>IF(Input!F101-Input!G101&gt;=0,"40","50")</f>
        <v>40</v>
      </c>
      <c r="D89" s="75" t="s">
        <v>98</v>
      </c>
      <c r="E89" s="71">
        <f>CONCATENATE(Input!B101)</f>
      </c>
      <c r="F89" s="67">
        <f>CONCATENATE(Input!$D$14)</f>
      </c>
      <c r="G89" s="67">
        <f>CONCATENATE(Input!$D$12)</f>
      </c>
      <c r="H89" s="67" t="str">
        <f>IF(INT(TEXT(Input!$D$5,"mm"))&gt;=10,CONCATENATE(RIGHT(TEXT(Input!$D$5,"yyyy")+543,2)+1&amp;"31000"),CONCATENATE(RIGHT(TEXT(Input!$D$5,"yyyy")+543,2)&amp;"31000"))</f>
        <v>4331000</v>
      </c>
      <c r="I89" s="71">
        <f t="shared" si="2"/>
      </c>
      <c r="J89" s="67">
        <f t="shared" si="3"/>
      </c>
      <c r="K89" s="87">
        <f>CONCATENATE(Input!J101)</f>
      </c>
      <c r="L89" s="72">
        <f>ABS(Input!F101-Input!G101)</f>
        <v>0</v>
      </c>
      <c r="M89" s="67" t="str">
        <f>CONCATENATE("FAC9=",Input!K101)</f>
        <v>FAC9=</v>
      </c>
      <c r="N89" s="67">
        <f>CONCATENATE(Input!M101)</f>
      </c>
      <c r="O89" s="74"/>
      <c r="P89" s="66"/>
      <c r="Q89" s="66"/>
      <c r="R89" s="70"/>
      <c r="S89" s="70"/>
      <c r="T89" s="70"/>
      <c r="U89" s="70"/>
      <c r="V89" s="74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66"/>
      <c r="AN89" s="70"/>
      <c r="AO89" s="70"/>
      <c r="AP89" s="70"/>
      <c r="AQ89" s="53">
        <f>CONCATENATE(Input!D101)</f>
      </c>
      <c r="AR89" s="53">
        <f>CONCATENATE(Input!E101)</f>
      </c>
    </row>
    <row r="90" spans="1:44" s="77" customFormat="1" ht="10.5">
      <c r="A90" s="74">
        <v>83</v>
      </c>
      <c r="B90" s="71" t="s">
        <v>97</v>
      </c>
      <c r="C90" s="67" t="str">
        <f>IF(Input!F102-Input!G102&gt;=0,"40","50")</f>
        <v>40</v>
      </c>
      <c r="D90" s="75" t="s">
        <v>98</v>
      </c>
      <c r="E90" s="71">
        <f>CONCATENATE(Input!B102)</f>
      </c>
      <c r="F90" s="67">
        <f>CONCATENATE(Input!$D$14)</f>
      </c>
      <c r="G90" s="67">
        <f>CONCATENATE(Input!$D$12)</f>
      </c>
      <c r="H90" s="67" t="str">
        <f>IF(INT(TEXT(Input!$D$5,"mm"))&gt;=10,CONCATENATE(RIGHT(TEXT(Input!$D$5,"yyyy")+543,2)+1&amp;"31000"),CONCATENATE(RIGHT(TEXT(Input!$D$5,"yyyy")+543,2)&amp;"31000"))</f>
        <v>4331000</v>
      </c>
      <c r="I90" s="71">
        <f t="shared" si="2"/>
      </c>
      <c r="J90" s="67">
        <f t="shared" si="3"/>
      </c>
      <c r="K90" s="87">
        <f>CONCATENATE(Input!J102)</f>
      </c>
      <c r="L90" s="72">
        <f>ABS(Input!F102-Input!G102)</f>
        <v>0</v>
      </c>
      <c r="M90" s="67" t="str">
        <f>CONCATENATE("FAC9=",Input!K102)</f>
        <v>FAC9=</v>
      </c>
      <c r="N90" s="67">
        <f>CONCATENATE(Input!M102)</f>
      </c>
      <c r="O90" s="74"/>
      <c r="P90" s="66"/>
      <c r="Q90" s="66"/>
      <c r="R90" s="70"/>
      <c r="S90" s="70"/>
      <c r="T90" s="70"/>
      <c r="U90" s="70"/>
      <c r="V90" s="74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66"/>
      <c r="AN90" s="70"/>
      <c r="AO90" s="70"/>
      <c r="AP90" s="70"/>
      <c r="AQ90" s="53">
        <f>CONCATENATE(Input!D102)</f>
      </c>
      <c r="AR90" s="53">
        <f>CONCATENATE(Input!E102)</f>
      </c>
    </row>
    <row r="91" spans="1:44" s="77" customFormat="1" ht="10.5">
      <c r="A91" s="70">
        <v>84</v>
      </c>
      <c r="B91" s="71" t="s">
        <v>97</v>
      </c>
      <c r="C91" s="67" t="str">
        <f>IF(Input!F103-Input!G103&gt;=0,"40","50")</f>
        <v>40</v>
      </c>
      <c r="D91" s="75" t="s">
        <v>98</v>
      </c>
      <c r="E91" s="71">
        <f>CONCATENATE(Input!B103)</f>
      </c>
      <c r="F91" s="67">
        <f>CONCATENATE(Input!$D$14)</f>
      </c>
      <c r="G91" s="67">
        <f>CONCATENATE(Input!$D$12)</f>
      </c>
      <c r="H91" s="67" t="str">
        <f>IF(INT(TEXT(Input!$D$5,"mm"))&gt;=10,CONCATENATE(RIGHT(TEXT(Input!$D$5,"yyyy")+543,2)+1&amp;"31000"),CONCATENATE(RIGHT(TEXT(Input!$D$5,"yyyy")+543,2)&amp;"31000"))</f>
        <v>4331000</v>
      </c>
      <c r="I91" s="71">
        <f t="shared" si="2"/>
      </c>
      <c r="J91" s="67">
        <f t="shared" si="3"/>
      </c>
      <c r="K91" s="87">
        <f>CONCATENATE(Input!J103)</f>
      </c>
      <c r="L91" s="72">
        <f>ABS(Input!F103-Input!G103)</f>
        <v>0</v>
      </c>
      <c r="M91" s="67" t="str">
        <f>CONCATENATE("FAC9=",Input!K103)</f>
        <v>FAC9=</v>
      </c>
      <c r="N91" s="67">
        <f>CONCATENATE(Input!M103)</f>
      </c>
      <c r="O91" s="74"/>
      <c r="P91" s="66"/>
      <c r="Q91" s="66"/>
      <c r="R91" s="70"/>
      <c r="S91" s="70"/>
      <c r="T91" s="70"/>
      <c r="U91" s="70"/>
      <c r="V91" s="74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66"/>
      <c r="AN91" s="70"/>
      <c r="AO91" s="70"/>
      <c r="AP91" s="70"/>
      <c r="AQ91" s="53">
        <f>CONCATENATE(Input!D103)</f>
      </c>
      <c r="AR91" s="53">
        <f>CONCATENATE(Input!E103)</f>
      </c>
    </row>
    <row r="92" spans="1:44" s="77" customFormat="1" ht="10.5">
      <c r="A92" s="74">
        <v>85</v>
      </c>
      <c r="B92" s="71" t="s">
        <v>97</v>
      </c>
      <c r="C92" s="67" t="str">
        <f>IF(Input!F104-Input!G104&gt;=0,"40","50")</f>
        <v>40</v>
      </c>
      <c r="D92" s="75" t="s">
        <v>98</v>
      </c>
      <c r="E92" s="71">
        <f>CONCATENATE(Input!B104)</f>
      </c>
      <c r="F92" s="67">
        <f>CONCATENATE(Input!$D$14)</f>
      </c>
      <c r="G92" s="67">
        <f>CONCATENATE(Input!$D$12)</f>
      </c>
      <c r="H92" s="67" t="str">
        <f>IF(INT(TEXT(Input!$D$5,"mm"))&gt;=10,CONCATENATE(RIGHT(TEXT(Input!$D$5,"yyyy")+543,2)+1&amp;"31000"),CONCATENATE(RIGHT(TEXT(Input!$D$5,"yyyy")+543,2)&amp;"31000"))</f>
        <v>4331000</v>
      </c>
      <c r="I92" s="71">
        <f t="shared" si="2"/>
      </c>
      <c r="J92" s="67">
        <f t="shared" si="3"/>
      </c>
      <c r="K92" s="87">
        <f>CONCATENATE(Input!J104)</f>
      </c>
      <c r="L92" s="72">
        <f>ABS(Input!F104-Input!G104)</f>
        <v>0</v>
      </c>
      <c r="M92" s="67" t="str">
        <f>CONCATENATE("FAC9=",Input!K104)</f>
        <v>FAC9=</v>
      </c>
      <c r="N92" s="67">
        <f>CONCATENATE(Input!M104)</f>
      </c>
      <c r="O92" s="74"/>
      <c r="P92" s="66"/>
      <c r="Q92" s="66"/>
      <c r="R92" s="70"/>
      <c r="S92" s="70"/>
      <c r="T92" s="70"/>
      <c r="U92" s="70"/>
      <c r="V92" s="74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66"/>
      <c r="AN92" s="70"/>
      <c r="AO92" s="70"/>
      <c r="AP92" s="70"/>
      <c r="AQ92" s="53">
        <f>CONCATENATE(Input!D104)</f>
      </c>
      <c r="AR92" s="53">
        <f>CONCATENATE(Input!E104)</f>
      </c>
    </row>
    <row r="93" spans="1:44" s="77" customFormat="1" ht="10.5">
      <c r="A93" s="74">
        <v>86</v>
      </c>
      <c r="B93" s="71" t="s">
        <v>97</v>
      </c>
      <c r="C93" s="67" t="str">
        <f>IF(Input!F105-Input!G105&gt;=0,"40","50")</f>
        <v>40</v>
      </c>
      <c r="D93" s="75" t="s">
        <v>98</v>
      </c>
      <c r="E93" s="71">
        <f>CONCATENATE(Input!B105)</f>
      </c>
      <c r="F93" s="67">
        <f>CONCATENATE(Input!$D$14)</f>
      </c>
      <c r="G93" s="67">
        <f>CONCATENATE(Input!$D$12)</f>
      </c>
      <c r="H93" s="67" t="str">
        <f>IF(INT(TEXT(Input!$D$5,"mm"))&gt;=10,CONCATENATE(RIGHT(TEXT(Input!$D$5,"yyyy")+543,2)+1&amp;"31000"),CONCATENATE(RIGHT(TEXT(Input!$D$5,"yyyy")+543,2)&amp;"31000"))</f>
        <v>4331000</v>
      </c>
      <c r="I93" s="71">
        <f t="shared" si="2"/>
      </c>
      <c r="J93" s="67">
        <f t="shared" si="3"/>
      </c>
      <c r="K93" s="87">
        <f>CONCATENATE(Input!J105)</f>
      </c>
      <c r="L93" s="72">
        <f>ABS(Input!F105-Input!G105)</f>
        <v>0</v>
      </c>
      <c r="M93" s="67" t="str">
        <f>CONCATENATE("FAC9=",Input!K105)</f>
        <v>FAC9=</v>
      </c>
      <c r="N93" s="67">
        <f>CONCATENATE(Input!M105)</f>
      </c>
      <c r="O93" s="74"/>
      <c r="P93" s="66"/>
      <c r="Q93" s="66"/>
      <c r="R93" s="70"/>
      <c r="S93" s="70"/>
      <c r="T93" s="70"/>
      <c r="U93" s="70"/>
      <c r="V93" s="74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66"/>
      <c r="AN93" s="70"/>
      <c r="AO93" s="70"/>
      <c r="AP93" s="70"/>
      <c r="AQ93" s="53">
        <f>CONCATENATE(Input!D105)</f>
      </c>
      <c r="AR93" s="53">
        <f>CONCATENATE(Input!E105)</f>
      </c>
    </row>
    <row r="94" spans="1:44" s="77" customFormat="1" ht="10.5">
      <c r="A94" s="70">
        <v>87</v>
      </c>
      <c r="B94" s="71" t="s">
        <v>97</v>
      </c>
      <c r="C94" s="67" t="str">
        <f>IF(Input!F106-Input!G106&gt;=0,"40","50")</f>
        <v>40</v>
      </c>
      <c r="D94" s="75" t="s">
        <v>98</v>
      </c>
      <c r="E94" s="71">
        <f>CONCATENATE(Input!B106)</f>
      </c>
      <c r="F94" s="67">
        <f>CONCATENATE(Input!$D$14)</f>
      </c>
      <c r="G94" s="67">
        <f>CONCATENATE(Input!$D$12)</f>
      </c>
      <c r="H94" s="67" t="str">
        <f>IF(INT(TEXT(Input!$D$5,"mm"))&gt;=10,CONCATENATE(RIGHT(TEXT(Input!$D$5,"yyyy")+543,2)+1&amp;"31000"),CONCATENATE(RIGHT(TEXT(Input!$D$5,"yyyy")+543,2)&amp;"31000"))</f>
        <v>4331000</v>
      </c>
      <c r="I94" s="71">
        <f t="shared" si="2"/>
      </c>
      <c r="J94" s="67">
        <f t="shared" si="3"/>
      </c>
      <c r="K94" s="87">
        <f>CONCATENATE(Input!J106)</f>
      </c>
      <c r="L94" s="72">
        <f>ABS(Input!F106-Input!G106)</f>
        <v>0</v>
      </c>
      <c r="M94" s="67" t="str">
        <f>CONCATENATE("FAC9=",Input!K106)</f>
        <v>FAC9=</v>
      </c>
      <c r="N94" s="67">
        <f>CONCATENATE(Input!M106)</f>
      </c>
      <c r="O94" s="74"/>
      <c r="P94" s="66"/>
      <c r="Q94" s="66"/>
      <c r="R94" s="70"/>
      <c r="S94" s="70"/>
      <c r="T94" s="70"/>
      <c r="U94" s="70"/>
      <c r="V94" s="74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66"/>
      <c r="AN94" s="70"/>
      <c r="AO94" s="70"/>
      <c r="AP94" s="70"/>
      <c r="AQ94" s="53">
        <f>CONCATENATE(Input!D106)</f>
      </c>
      <c r="AR94" s="53">
        <f>CONCATENATE(Input!E106)</f>
      </c>
    </row>
    <row r="95" spans="1:44" s="77" customFormat="1" ht="10.5">
      <c r="A95" s="74">
        <v>88</v>
      </c>
      <c r="B95" s="71" t="s">
        <v>97</v>
      </c>
      <c r="C95" s="67" t="str">
        <f>IF(Input!F107-Input!G107&gt;=0,"40","50")</f>
        <v>40</v>
      </c>
      <c r="D95" s="75" t="s">
        <v>98</v>
      </c>
      <c r="E95" s="71">
        <f>CONCATENATE(Input!B107)</f>
      </c>
      <c r="F95" s="67">
        <f>CONCATENATE(Input!$D$14)</f>
      </c>
      <c r="G95" s="67">
        <f>CONCATENATE(Input!$D$12)</f>
      </c>
      <c r="H95" s="67" t="str">
        <f>IF(INT(TEXT(Input!$D$5,"mm"))&gt;=10,CONCATENATE(RIGHT(TEXT(Input!$D$5,"yyyy")+543,2)+1&amp;"31000"),CONCATENATE(RIGHT(TEXT(Input!$D$5,"yyyy")+543,2)&amp;"31000"))</f>
        <v>4331000</v>
      </c>
      <c r="I95" s="71">
        <f t="shared" si="2"/>
      </c>
      <c r="J95" s="67">
        <f t="shared" si="3"/>
      </c>
      <c r="K95" s="87">
        <f>CONCATENATE(Input!J107)</f>
      </c>
      <c r="L95" s="72">
        <f>ABS(Input!F107-Input!G107)</f>
        <v>0</v>
      </c>
      <c r="M95" s="67" t="str">
        <f>CONCATENATE("FAC9=",Input!K107)</f>
        <v>FAC9=</v>
      </c>
      <c r="N95" s="67">
        <f>CONCATENATE(Input!M107)</f>
      </c>
      <c r="O95" s="74"/>
      <c r="P95" s="66"/>
      <c r="Q95" s="66"/>
      <c r="R95" s="70"/>
      <c r="S95" s="70"/>
      <c r="T95" s="70"/>
      <c r="U95" s="70"/>
      <c r="V95" s="74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66"/>
      <c r="AN95" s="70"/>
      <c r="AO95" s="70"/>
      <c r="AP95" s="70"/>
      <c r="AQ95" s="53">
        <f>CONCATENATE(Input!D107)</f>
      </c>
      <c r="AR95" s="53">
        <f>CONCATENATE(Input!E107)</f>
      </c>
    </row>
    <row r="96" spans="1:44" s="77" customFormat="1" ht="10.5">
      <c r="A96" s="74">
        <v>89</v>
      </c>
      <c r="B96" s="71" t="s">
        <v>97</v>
      </c>
      <c r="C96" s="67" t="str">
        <f>IF(Input!F108-Input!G108&gt;=0,"40","50")</f>
        <v>40</v>
      </c>
      <c r="D96" s="75" t="s">
        <v>98</v>
      </c>
      <c r="E96" s="71">
        <f>CONCATENATE(Input!B108)</f>
      </c>
      <c r="F96" s="67">
        <f>CONCATENATE(Input!$D$14)</f>
      </c>
      <c r="G96" s="67">
        <f>CONCATENATE(Input!$D$12)</f>
      </c>
      <c r="H96" s="67" t="str">
        <f>IF(INT(TEXT(Input!$D$5,"mm"))&gt;=10,CONCATENATE(RIGHT(TEXT(Input!$D$5,"yyyy")+543,2)+1&amp;"31000"),CONCATENATE(RIGHT(TEXT(Input!$D$5,"yyyy")+543,2)&amp;"31000"))</f>
        <v>4331000</v>
      </c>
      <c r="I96" s="71">
        <f t="shared" si="2"/>
      </c>
      <c r="J96" s="67">
        <f t="shared" si="3"/>
      </c>
      <c r="K96" s="87">
        <f>CONCATENATE(Input!J108)</f>
      </c>
      <c r="L96" s="72">
        <f>ABS(Input!F108-Input!G108)</f>
        <v>0</v>
      </c>
      <c r="M96" s="67" t="str">
        <f>CONCATENATE("FAC9=",Input!K108)</f>
        <v>FAC9=</v>
      </c>
      <c r="N96" s="67">
        <f>CONCATENATE(Input!M108)</f>
      </c>
      <c r="O96" s="74"/>
      <c r="P96" s="66"/>
      <c r="Q96" s="66"/>
      <c r="R96" s="70"/>
      <c r="S96" s="70"/>
      <c r="T96" s="70"/>
      <c r="U96" s="70"/>
      <c r="V96" s="74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66"/>
      <c r="AN96" s="70"/>
      <c r="AO96" s="70"/>
      <c r="AP96" s="70"/>
      <c r="AQ96" s="53">
        <f>CONCATENATE(Input!D108)</f>
      </c>
      <c r="AR96" s="53">
        <f>CONCATENATE(Input!E108)</f>
      </c>
    </row>
    <row r="97" spans="1:44" s="77" customFormat="1" ht="10.5">
      <c r="A97" s="70">
        <v>90</v>
      </c>
      <c r="B97" s="71" t="s">
        <v>97</v>
      </c>
      <c r="C97" s="67" t="str">
        <f>IF(Input!F109-Input!G109&gt;=0,"40","50")</f>
        <v>40</v>
      </c>
      <c r="D97" s="75" t="s">
        <v>98</v>
      </c>
      <c r="E97" s="71">
        <f>CONCATENATE(Input!B109)</f>
      </c>
      <c r="F97" s="67">
        <f>CONCATENATE(Input!$D$14)</f>
      </c>
      <c r="G97" s="67">
        <f>CONCATENATE(Input!$D$12)</f>
      </c>
      <c r="H97" s="67" t="str">
        <f>IF(INT(TEXT(Input!$D$5,"mm"))&gt;=10,CONCATENATE(RIGHT(TEXT(Input!$D$5,"yyyy")+543,2)+1&amp;"31000"),CONCATENATE(RIGHT(TEXT(Input!$D$5,"yyyy")+543,2)&amp;"31000"))</f>
        <v>4331000</v>
      </c>
      <c r="I97" s="71">
        <f t="shared" si="2"/>
      </c>
      <c r="J97" s="67">
        <f t="shared" si="3"/>
      </c>
      <c r="K97" s="87">
        <f>CONCATENATE(Input!J109)</f>
      </c>
      <c r="L97" s="72">
        <f>ABS(Input!F109-Input!G109)</f>
        <v>0</v>
      </c>
      <c r="M97" s="67" t="str">
        <f>CONCATENATE("FAC9=",Input!K109)</f>
        <v>FAC9=</v>
      </c>
      <c r="N97" s="67">
        <f>CONCATENATE(Input!M109)</f>
      </c>
      <c r="O97" s="74"/>
      <c r="P97" s="66"/>
      <c r="Q97" s="66"/>
      <c r="R97" s="70"/>
      <c r="S97" s="70"/>
      <c r="T97" s="70"/>
      <c r="U97" s="70"/>
      <c r="V97" s="74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66"/>
      <c r="AN97" s="70"/>
      <c r="AO97" s="70"/>
      <c r="AP97" s="70"/>
      <c r="AQ97" s="53">
        <f>CONCATENATE(Input!D109)</f>
      </c>
      <c r="AR97" s="53">
        <f>CONCATENATE(Input!E109)</f>
      </c>
    </row>
    <row r="98" spans="1:44" s="77" customFormat="1" ht="10.5">
      <c r="A98" s="74">
        <v>91</v>
      </c>
      <c r="B98" s="71" t="s">
        <v>97</v>
      </c>
      <c r="C98" s="67" t="str">
        <f>IF(Input!F110-Input!G110&gt;=0,"40","50")</f>
        <v>40</v>
      </c>
      <c r="D98" s="75" t="s">
        <v>98</v>
      </c>
      <c r="E98" s="71">
        <f>CONCATENATE(Input!B110)</f>
      </c>
      <c r="F98" s="67">
        <f>CONCATENATE(Input!$D$14)</f>
      </c>
      <c r="G98" s="67">
        <f>CONCATENATE(Input!$D$12)</f>
      </c>
      <c r="H98" s="67" t="str">
        <f>IF(INT(TEXT(Input!$D$5,"mm"))&gt;=10,CONCATENATE(RIGHT(TEXT(Input!$D$5,"yyyy")+543,2)+1&amp;"31000"),CONCATENATE(RIGHT(TEXT(Input!$D$5,"yyyy")+543,2)&amp;"31000"))</f>
        <v>4331000</v>
      </c>
      <c r="I98" s="71">
        <f t="shared" si="2"/>
      </c>
      <c r="J98" s="67">
        <f t="shared" si="3"/>
      </c>
      <c r="K98" s="87">
        <f>CONCATENATE(Input!J110)</f>
      </c>
      <c r="L98" s="72">
        <f>ABS(Input!F110-Input!G110)</f>
        <v>0</v>
      </c>
      <c r="M98" s="67" t="str">
        <f>CONCATENATE("FAC9=",Input!K110)</f>
        <v>FAC9=</v>
      </c>
      <c r="N98" s="67">
        <f>CONCATENATE(Input!M110)</f>
      </c>
      <c r="O98" s="74"/>
      <c r="P98" s="66"/>
      <c r="Q98" s="66"/>
      <c r="R98" s="70"/>
      <c r="S98" s="70"/>
      <c r="T98" s="70"/>
      <c r="U98" s="70"/>
      <c r="V98" s="74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66"/>
      <c r="AN98" s="70"/>
      <c r="AO98" s="70"/>
      <c r="AP98" s="70"/>
      <c r="AQ98" s="53">
        <f>CONCATENATE(Input!D110)</f>
      </c>
      <c r="AR98" s="53">
        <f>CONCATENATE(Input!E110)</f>
      </c>
    </row>
    <row r="99" spans="1:44" s="77" customFormat="1" ht="10.5">
      <c r="A99" s="74">
        <v>92</v>
      </c>
      <c r="B99" s="71" t="s">
        <v>97</v>
      </c>
      <c r="C99" s="67" t="str">
        <f>IF(Input!F111-Input!G111&gt;=0,"40","50")</f>
        <v>40</v>
      </c>
      <c r="D99" s="75" t="s">
        <v>98</v>
      </c>
      <c r="E99" s="71">
        <f>CONCATENATE(Input!B111)</f>
      </c>
      <c r="F99" s="67">
        <f>CONCATENATE(Input!$D$14)</f>
      </c>
      <c r="G99" s="67">
        <f>CONCATENATE(Input!$D$12)</f>
      </c>
      <c r="H99" s="67" t="str">
        <f>IF(INT(TEXT(Input!$D$5,"mm"))&gt;=10,CONCATENATE(RIGHT(TEXT(Input!$D$5,"yyyy")+543,2)+1&amp;"31000"),CONCATENATE(RIGHT(TEXT(Input!$D$5,"yyyy")+543,2)&amp;"31000"))</f>
        <v>4331000</v>
      </c>
      <c r="I99" s="71">
        <f t="shared" si="2"/>
      </c>
      <c r="J99" s="67">
        <f t="shared" si="3"/>
      </c>
      <c r="K99" s="87">
        <f>CONCATENATE(Input!J111)</f>
      </c>
      <c r="L99" s="72">
        <f>ABS(Input!F111-Input!G111)</f>
        <v>0</v>
      </c>
      <c r="M99" s="67" t="str">
        <f>CONCATENATE("FAC9=",Input!K111)</f>
        <v>FAC9=</v>
      </c>
      <c r="N99" s="67">
        <f>CONCATENATE(Input!M111)</f>
      </c>
      <c r="O99" s="74"/>
      <c r="P99" s="66"/>
      <c r="Q99" s="66"/>
      <c r="R99" s="70"/>
      <c r="S99" s="70"/>
      <c r="T99" s="70"/>
      <c r="U99" s="70"/>
      <c r="V99" s="74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66"/>
      <c r="AN99" s="70"/>
      <c r="AO99" s="70"/>
      <c r="AP99" s="70"/>
      <c r="AQ99" s="53">
        <f>CONCATENATE(Input!D111)</f>
      </c>
      <c r="AR99" s="53">
        <f>CONCATENATE(Input!E111)</f>
      </c>
    </row>
    <row r="100" spans="1:44" s="77" customFormat="1" ht="10.5">
      <c r="A100" s="70">
        <v>93</v>
      </c>
      <c r="B100" s="71" t="s">
        <v>97</v>
      </c>
      <c r="C100" s="67" t="str">
        <f>IF(Input!F112-Input!G112&gt;=0,"40","50")</f>
        <v>40</v>
      </c>
      <c r="D100" s="75" t="s">
        <v>98</v>
      </c>
      <c r="E100" s="71">
        <f>CONCATENATE(Input!B112)</f>
      </c>
      <c r="F100" s="67">
        <f>CONCATENATE(Input!$D$14)</f>
      </c>
      <c r="G100" s="67">
        <f>CONCATENATE(Input!$D$12)</f>
      </c>
      <c r="H100" s="67" t="str">
        <f>IF(INT(TEXT(Input!$D$5,"mm"))&gt;=10,CONCATENATE(RIGHT(TEXT(Input!$D$5,"yyyy")+543,2)+1&amp;"31000"),CONCATENATE(RIGHT(TEXT(Input!$D$5,"yyyy")+543,2)&amp;"31000"))</f>
        <v>4331000</v>
      </c>
      <c r="I100" s="71">
        <f t="shared" si="2"/>
      </c>
      <c r="J100" s="67">
        <f t="shared" si="3"/>
      </c>
      <c r="K100" s="87">
        <f>CONCATENATE(Input!J112)</f>
      </c>
      <c r="L100" s="72">
        <f>ABS(Input!F112-Input!G112)</f>
        <v>0</v>
      </c>
      <c r="M100" s="67" t="str">
        <f>CONCATENATE("FAC9=",Input!K112)</f>
        <v>FAC9=</v>
      </c>
      <c r="N100" s="67">
        <f>CONCATENATE(Input!M112)</f>
      </c>
      <c r="O100" s="74"/>
      <c r="P100" s="66"/>
      <c r="Q100" s="66"/>
      <c r="R100" s="70"/>
      <c r="S100" s="70"/>
      <c r="T100" s="70"/>
      <c r="U100" s="70"/>
      <c r="V100" s="74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66"/>
      <c r="AN100" s="70"/>
      <c r="AO100" s="70"/>
      <c r="AP100" s="70"/>
      <c r="AQ100" s="53">
        <f>CONCATENATE(Input!D112)</f>
      </c>
      <c r="AR100" s="53">
        <f>CONCATENATE(Input!E112)</f>
      </c>
    </row>
    <row r="101" spans="1:44" s="77" customFormat="1" ht="10.5">
      <c r="A101" s="74">
        <v>94</v>
      </c>
      <c r="B101" s="71" t="s">
        <v>97</v>
      </c>
      <c r="C101" s="67" t="str">
        <f>IF(Input!F113-Input!G113&gt;=0,"40","50")</f>
        <v>40</v>
      </c>
      <c r="D101" s="75" t="s">
        <v>98</v>
      </c>
      <c r="E101" s="71">
        <f>CONCATENATE(Input!B113)</f>
      </c>
      <c r="F101" s="67">
        <f>CONCATENATE(Input!$D$14)</f>
      </c>
      <c r="G101" s="67">
        <f>CONCATENATE(Input!$D$12)</f>
      </c>
      <c r="H101" s="67" t="str">
        <f>IF(INT(TEXT(Input!$D$5,"mm"))&gt;=10,CONCATENATE(RIGHT(TEXT(Input!$D$5,"yyyy")+543,2)+1&amp;"31000"),CONCATENATE(RIGHT(TEXT(Input!$D$5,"yyyy")+543,2)&amp;"31000"))</f>
        <v>4331000</v>
      </c>
      <c r="I101" s="71">
        <f t="shared" si="2"/>
      </c>
      <c r="J101" s="67">
        <f t="shared" si="3"/>
      </c>
      <c r="K101" s="87">
        <f>CONCATENATE(Input!J113)</f>
      </c>
      <c r="L101" s="72">
        <f>ABS(Input!F113-Input!G113)</f>
        <v>0</v>
      </c>
      <c r="M101" s="67" t="str">
        <f>CONCATENATE("FAC9=",Input!K113)</f>
        <v>FAC9=</v>
      </c>
      <c r="N101" s="67">
        <f>CONCATENATE(Input!M113)</f>
      </c>
      <c r="O101" s="74"/>
      <c r="P101" s="66"/>
      <c r="Q101" s="66"/>
      <c r="R101" s="70"/>
      <c r="S101" s="70"/>
      <c r="T101" s="70"/>
      <c r="U101" s="70"/>
      <c r="V101" s="74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66"/>
      <c r="AN101" s="70"/>
      <c r="AO101" s="70"/>
      <c r="AP101" s="70"/>
      <c r="AQ101" s="53">
        <f>CONCATENATE(Input!D113)</f>
      </c>
      <c r="AR101" s="53">
        <f>CONCATENATE(Input!E113)</f>
      </c>
    </row>
    <row r="102" spans="1:44" s="77" customFormat="1" ht="10.5">
      <c r="A102" s="74">
        <v>95</v>
      </c>
      <c r="B102" s="71" t="s">
        <v>97</v>
      </c>
      <c r="C102" s="67" t="str">
        <f>IF(Input!F114-Input!G114&gt;=0,"40","50")</f>
        <v>40</v>
      </c>
      <c r="D102" s="75" t="s">
        <v>98</v>
      </c>
      <c r="E102" s="71">
        <f>CONCATENATE(Input!B114)</f>
      </c>
      <c r="F102" s="67">
        <f>CONCATENATE(Input!$D$14)</f>
      </c>
      <c r="G102" s="67">
        <f>CONCATENATE(Input!$D$12)</f>
      </c>
      <c r="H102" s="67" t="str">
        <f>IF(INT(TEXT(Input!$D$5,"mm"))&gt;=10,CONCATENATE(RIGHT(TEXT(Input!$D$5,"yyyy")+543,2)+1&amp;"31000"),CONCATENATE(RIGHT(TEXT(Input!$D$5,"yyyy")+543,2)&amp;"31000"))</f>
        <v>4331000</v>
      </c>
      <c r="I102" s="71">
        <f t="shared" si="2"/>
      </c>
      <c r="J102" s="67">
        <f t="shared" si="3"/>
      </c>
      <c r="K102" s="87">
        <f>CONCATENATE(Input!J114)</f>
      </c>
      <c r="L102" s="72">
        <f>ABS(Input!F114-Input!G114)</f>
        <v>0</v>
      </c>
      <c r="M102" s="67" t="str">
        <f>CONCATENATE("FAC9=",Input!K114)</f>
        <v>FAC9=</v>
      </c>
      <c r="N102" s="67">
        <f>CONCATENATE(Input!M114)</f>
      </c>
      <c r="O102" s="74"/>
      <c r="P102" s="66"/>
      <c r="Q102" s="66"/>
      <c r="R102" s="70"/>
      <c r="S102" s="70"/>
      <c r="T102" s="70"/>
      <c r="U102" s="70"/>
      <c r="V102" s="74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66"/>
      <c r="AN102" s="70"/>
      <c r="AO102" s="70"/>
      <c r="AP102" s="70"/>
      <c r="AQ102" s="53">
        <f>CONCATENATE(Input!D114)</f>
      </c>
      <c r="AR102" s="53">
        <f>CONCATENATE(Input!E114)</f>
      </c>
    </row>
    <row r="103" spans="1:44" s="77" customFormat="1" ht="10.5">
      <c r="A103" s="70">
        <v>96</v>
      </c>
      <c r="B103" s="71" t="s">
        <v>97</v>
      </c>
      <c r="C103" s="67" t="str">
        <f>IF(Input!F115-Input!G115&gt;=0,"40","50")</f>
        <v>40</v>
      </c>
      <c r="D103" s="75" t="s">
        <v>98</v>
      </c>
      <c r="E103" s="71">
        <f>CONCATENATE(Input!B115)</f>
      </c>
      <c r="F103" s="67">
        <f>CONCATENATE(Input!$D$14)</f>
      </c>
      <c r="G103" s="67">
        <f>CONCATENATE(Input!$D$12)</f>
      </c>
      <c r="H103" s="67" t="str">
        <f>IF(INT(TEXT(Input!$D$5,"mm"))&gt;=10,CONCATENATE(RIGHT(TEXT(Input!$D$5,"yyyy")+543,2)+1&amp;"31000"),CONCATENATE(RIGHT(TEXT(Input!$D$5,"yyyy")+543,2)&amp;"31000"))</f>
        <v>4331000</v>
      </c>
      <c r="I103" s="71">
        <f t="shared" si="2"/>
      </c>
      <c r="J103" s="67">
        <f t="shared" si="3"/>
      </c>
      <c r="K103" s="87">
        <f>CONCATENATE(Input!J115)</f>
      </c>
      <c r="L103" s="72">
        <f>ABS(Input!F115-Input!G115)</f>
        <v>0</v>
      </c>
      <c r="M103" s="67" t="str">
        <f>CONCATENATE("FAC9=",Input!K115)</f>
        <v>FAC9=</v>
      </c>
      <c r="N103" s="67">
        <f>CONCATENATE(Input!M115)</f>
      </c>
      <c r="O103" s="74"/>
      <c r="P103" s="66"/>
      <c r="Q103" s="66"/>
      <c r="R103" s="70"/>
      <c r="S103" s="70"/>
      <c r="T103" s="70"/>
      <c r="U103" s="70"/>
      <c r="V103" s="74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66"/>
      <c r="AN103" s="70"/>
      <c r="AO103" s="70"/>
      <c r="AP103" s="70"/>
      <c r="AQ103" s="53">
        <f>CONCATENATE(Input!D115)</f>
      </c>
      <c r="AR103" s="53">
        <f>CONCATENATE(Input!E115)</f>
      </c>
    </row>
    <row r="104" spans="1:44" s="77" customFormat="1" ht="10.5">
      <c r="A104" s="74">
        <v>97</v>
      </c>
      <c r="B104" s="71" t="s">
        <v>97</v>
      </c>
      <c r="C104" s="67" t="str">
        <f>IF(Input!F116-Input!G116&gt;=0,"40","50")</f>
        <v>40</v>
      </c>
      <c r="D104" s="75" t="s">
        <v>98</v>
      </c>
      <c r="E104" s="71">
        <f>CONCATENATE(Input!B116)</f>
      </c>
      <c r="F104" s="67">
        <f>CONCATENATE(Input!$D$14)</f>
      </c>
      <c r="G104" s="67">
        <f>CONCATENATE(Input!$D$12)</f>
      </c>
      <c r="H104" s="67" t="str">
        <f>IF(INT(TEXT(Input!$D$5,"mm"))&gt;=10,CONCATENATE(RIGHT(TEXT(Input!$D$5,"yyyy")+543,2)+1&amp;"31000"),CONCATENATE(RIGHT(TEXT(Input!$D$5,"yyyy")+543,2)&amp;"31000"))</f>
        <v>4331000</v>
      </c>
      <c r="I104" s="71">
        <f t="shared" si="2"/>
      </c>
      <c r="J104" s="67">
        <f t="shared" si="3"/>
      </c>
      <c r="K104" s="87">
        <f>CONCATENATE(Input!J116)</f>
      </c>
      <c r="L104" s="72">
        <f>ABS(Input!F116-Input!G116)</f>
        <v>0</v>
      </c>
      <c r="M104" s="67" t="str">
        <f>CONCATENATE("FAC9=",Input!K116)</f>
        <v>FAC9=</v>
      </c>
      <c r="N104" s="67">
        <f>CONCATENATE(Input!M116)</f>
      </c>
      <c r="O104" s="74"/>
      <c r="P104" s="66"/>
      <c r="Q104" s="66"/>
      <c r="R104" s="70"/>
      <c r="S104" s="70"/>
      <c r="T104" s="70"/>
      <c r="U104" s="70"/>
      <c r="V104" s="74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66"/>
      <c r="AN104" s="70"/>
      <c r="AO104" s="70"/>
      <c r="AP104" s="70"/>
      <c r="AQ104" s="53">
        <f>CONCATENATE(Input!D116)</f>
      </c>
      <c r="AR104" s="53">
        <f>CONCATENATE(Input!E116)</f>
      </c>
    </row>
    <row r="105" spans="1:44" s="77" customFormat="1" ht="10.5">
      <c r="A105" s="74">
        <v>98</v>
      </c>
      <c r="B105" s="71" t="s">
        <v>97</v>
      </c>
      <c r="C105" s="67" t="str">
        <f>IF(Input!F117-Input!G117&gt;=0,"40","50")</f>
        <v>40</v>
      </c>
      <c r="D105" s="75" t="s">
        <v>98</v>
      </c>
      <c r="E105" s="71">
        <f>CONCATENATE(Input!B117)</f>
      </c>
      <c r="F105" s="67">
        <f>CONCATENATE(Input!$D$14)</f>
      </c>
      <c r="G105" s="67">
        <f>CONCATENATE(Input!$D$12)</f>
      </c>
      <c r="H105" s="67" t="str">
        <f>IF(INT(TEXT(Input!$D$5,"mm"))&gt;=10,CONCATENATE(RIGHT(TEXT(Input!$D$5,"yyyy")+543,2)+1&amp;"31000"),CONCATENATE(RIGHT(TEXT(Input!$D$5,"yyyy")+543,2)&amp;"31000"))</f>
        <v>4331000</v>
      </c>
      <c r="I105" s="71">
        <f t="shared" si="2"/>
      </c>
      <c r="J105" s="67">
        <f t="shared" si="3"/>
      </c>
      <c r="K105" s="87">
        <f>CONCATENATE(Input!J117)</f>
      </c>
      <c r="L105" s="72">
        <f>ABS(Input!F117-Input!G117)</f>
        <v>0</v>
      </c>
      <c r="M105" s="67" t="str">
        <f>CONCATENATE("FAC9=",Input!K117)</f>
        <v>FAC9=</v>
      </c>
      <c r="N105" s="67">
        <f>CONCATENATE(Input!M117)</f>
      </c>
      <c r="O105" s="74"/>
      <c r="P105" s="66"/>
      <c r="Q105" s="66"/>
      <c r="R105" s="70"/>
      <c r="S105" s="70"/>
      <c r="T105" s="70"/>
      <c r="U105" s="70"/>
      <c r="V105" s="74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66"/>
      <c r="AN105" s="70"/>
      <c r="AO105" s="70"/>
      <c r="AP105" s="70"/>
      <c r="AQ105" s="53">
        <f>CONCATENATE(Input!D117)</f>
      </c>
      <c r="AR105" s="53">
        <f>CONCATENATE(Input!E117)</f>
      </c>
    </row>
    <row r="106" spans="1:44" s="77" customFormat="1" ht="10.5">
      <c r="A106" s="70">
        <v>99</v>
      </c>
      <c r="B106" s="71" t="s">
        <v>97</v>
      </c>
      <c r="C106" s="67" t="str">
        <f>IF(Input!F118-Input!G118&gt;=0,"40","50")</f>
        <v>40</v>
      </c>
      <c r="D106" s="75" t="s">
        <v>98</v>
      </c>
      <c r="E106" s="71">
        <f>CONCATENATE(Input!B118)</f>
      </c>
      <c r="F106" s="67">
        <f>CONCATENATE(Input!$D$14)</f>
      </c>
      <c r="G106" s="67">
        <f>CONCATENATE(Input!$D$12)</f>
      </c>
      <c r="H106" s="67" t="str">
        <f>IF(INT(TEXT(Input!$D$5,"mm"))&gt;=10,CONCATENATE(RIGHT(TEXT(Input!$D$5,"yyyy")+543,2)+1&amp;"31000"),CONCATENATE(RIGHT(TEXT(Input!$D$5,"yyyy")+543,2)&amp;"31000"))</f>
        <v>4331000</v>
      </c>
      <c r="I106" s="71">
        <f t="shared" si="2"/>
      </c>
      <c r="J106" s="67">
        <f t="shared" si="3"/>
      </c>
      <c r="K106" s="87">
        <f>CONCATENATE(Input!J118)</f>
      </c>
      <c r="L106" s="72">
        <f>ABS(Input!F118-Input!G118)</f>
        <v>0</v>
      </c>
      <c r="M106" s="67" t="str">
        <f>CONCATENATE("FAC9=",Input!K118)</f>
        <v>FAC9=</v>
      </c>
      <c r="N106" s="67">
        <f>CONCATENATE(Input!M118)</f>
      </c>
      <c r="O106" s="74"/>
      <c r="P106" s="66"/>
      <c r="Q106" s="66"/>
      <c r="R106" s="70"/>
      <c r="S106" s="70"/>
      <c r="T106" s="70"/>
      <c r="U106" s="70"/>
      <c r="V106" s="74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66"/>
      <c r="AN106" s="70"/>
      <c r="AO106" s="70"/>
      <c r="AP106" s="70"/>
      <c r="AQ106" s="53">
        <f>CONCATENATE(Input!D118)</f>
      </c>
      <c r="AR106" s="53">
        <f>CONCATENATE(Input!E118)</f>
      </c>
    </row>
    <row r="107" spans="1:44" s="81" customFormat="1" ht="10.5">
      <c r="A107" s="78">
        <v>100</v>
      </c>
      <c r="B107" s="79" t="s">
        <v>97</v>
      </c>
      <c r="C107" s="67" t="str">
        <f>IF(Input!F119-Input!G119&gt;=0,"40","50")</f>
        <v>40</v>
      </c>
      <c r="D107" s="79" t="s">
        <v>98</v>
      </c>
      <c r="E107" s="79">
        <f>CONCATENATE(Input!B119)</f>
      </c>
      <c r="F107" s="67">
        <f>CONCATENATE(Input!$D$14)</f>
      </c>
      <c r="G107" s="67">
        <f>CONCATENATE(Input!$D$12)</f>
      </c>
      <c r="H107" s="67" t="str">
        <f>IF(INT(TEXT(Input!$D$5,"mm"))&gt;=10,CONCATENATE(RIGHT(TEXT(Input!$D$5,"yyyy")+543,2)+1&amp;"31000"),CONCATENATE(RIGHT(TEXT(Input!$D$5,"yyyy")+543,2)&amp;"31000"))</f>
        <v>4331000</v>
      </c>
      <c r="I107" s="79">
        <f t="shared" si="2"/>
      </c>
      <c r="J107" s="67">
        <f t="shared" si="3"/>
      </c>
      <c r="K107" s="87">
        <f>CONCATENATE(Input!J119)</f>
      </c>
      <c r="L107" s="80">
        <f>ABS(Input!F119-Input!G119)</f>
        <v>0</v>
      </c>
      <c r="M107" s="67" t="str">
        <f>CONCATENATE("FAC9=",Input!K119)</f>
        <v>FAC9=</v>
      </c>
      <c r="N107" s="67">
        <f>CONCATENATE(Input!M119)</f>
      </c>
      <c r="O107" s="78"/>
      <c r="P107" s="66"/>
      <c r="Q107" s="66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66"/>
      <c r="AN107" s="78"/>
      <c r="AO107" s="78"/>
      <c r="AP107" s="78"/>
      <c r="AQ107" s="53">
        <f>CONCATENATE(Input!D119)</f>
      </c>
      <c r="AR107" s="53">
        <f>CONCATENATE(Input!E119)</f>
      </c>
    </row>
    <row r="108" spans="1:44" s="77" customFormat="1" ht="10.5">
      <c r="A108" s="74">
        <v>101</v>
      </c>
      <c r="B108" s="75" t="s">
        <v>97</v>
      </c>
      <c r="C108" s="67" t="str">
        <f>IF(Input!F120-Input!G120&gt;=0,"40","50")</f>
        <v>40</v>
      </c>
      <c r="D108" s="75" t="s">
        <v>98</v>
      </c>
      <c r="E108" s="75">
        <f>CONCATENATE(Input!B120)</f>
      </c>
      <c r="F108" s="67">
        <f>CONCATENATE(Input!$D$14)</f>
      </c>
      <c r="G108" s="67">
        <f>CONCATENATE(Input!$D$12)</f>
      </c>
      <c r="H108" s="67" t="str">
        <f>IF(INT(TEXT(Input!$D$5,"mm"))&gt;=10,CONCATENATE(RIGHT(TEXT(Input!$D$5,"yyyy")+543,2)+1&amp;"31000"),CONCATENATE(RIGHT(TEXT(Input!$D$5,"yyyy")+543,2)&amp;"31000"))</f>
        <v>4331000</v>
      </c>
      <c r="I108" s="75">
        <f t="shared" si="2"/>
      </c>
      <c r="J108" s="67">
        <f t="shared" si="3"/>
      </c>
      <c r="K108" s="87">
        <f>CONCATENATE(Input!J120)</f>
      </c>
      <c r="L108" s="82">
        <f>ABS(Input!F120-Input!G120)</f>
        <v>0</v>
      </c>
      <c r="M108" s="67" t="str">
        <f>CONCATENATE("FAC9=",Input!K120)</f>
        <v>FAC9=</v>
      </c>
      <c r="N108" s="67">
        <f>CONCATENATE(Input!M120)</f>
      </c>
      <c r="O108" s="74"/>
      <c r="P108" s="66"/>
      <c r="Q108" s="66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66"/>
      <c r="AN108" s="74"/>
      <c r="AO108" s="74"/>
      <c r="AP108" s="74"/>
      <c r="AQ108" s="53">
        <f>CONCATENATE(Input!D120)</f>
      </c>
      <c r="AR108" s="53">
        <f>CONCATENATE(Input!E120)</f>
      </c>
    </row>
    <row r="109" spans="1:44" s="77" customFormat="1" ht="10.5">
      <c r="A109" s="70">
        <v>102</v>
      </c>
      <c r="B109" s="71" t="s">
        <v>97</v>
      </c>
      <c r="C109" s="67" t="str">
        <f>IF(Input!F121-Input!G121&gt;=0,"40","50")</f>
        <v>40</v>
      </c>
      <c r="D109" s="75" t="s">
        <v>98</v>
      </c>
      <c r="E109" s="71">
        <f>CONCATENATE(Input!B121)</f>
      </c>
      <c r="F109" s="67">
        <f>CONCATENATE(Input!$D$14)</f>
      </c>
      <c r="G109" s="67">
        <f>CONCATENATE(Input!$D$12)</f>
      </c>
      <c r="H109" s="67" t="str">
        <f>IF(INT(TEXT(Input!$D$5,"mm"))&gt;=10,CONCATENATE(RIGHT(TEXT(Input!$D$5,"yyyy")+543,2)+1&amp;"31000"),CONCATENATE(RIGHT(TEXT(Input!$D$5,"yyyy")+543,2)&amp;"31000"))</f>
        <v>4331000</v>
      </c>
      <c r="I109" s="71">
        <f t="shared" si="2"/>
      </c>
      <c r="J109" s="67">
        <f t="shared" si="3"/>
      </c>
      <c r="K109" s="87">
        <f>CONCATENATE(Input!J121)</f>
      </c>
      <c r="L109" s="72">
        <f>ABS(Input!F121-Input!G121)</f>
        <v>0</v>
      </c>
      <c r="M109" s="67" t="str">
        <f>CONCATENATE("FAC9=",Input!K121)</f>
        <v>FAC9=</v>
      </c>
      <c r="N109" s="67">
        <f>CONCATENATE(Input!M121)</f>
      </c>
      <c r="O109" s="74"/>
      <c r="P109" s="66"/>
      <c r="Q109" s="66"/>
      <c r="R109" s="70"/>
      <c r="S109" s="74"/>
      <c r="T109" s="70"/>
      <c r="U109" s="70"/>
      <c r="V109" s="74"/>
      <c r="W109" s="70"/>
      <c r="X109" s="70"/>
      <c r="Y109" s="70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66"/>
      <c r="AN109" s="74"/>
      <c r="AO109" s="74"/>
      <c r="AP109" s="70"/>
      <c r="AQ109" s="53">
        <f>CONCATENATE(Input!D121)</f>
      </c>
      <c r="AR109" s="53">
        <f>CONCATENATE(Input!E121)</f>
      </c>
    </row>
    <row r="110" spans="1:44" s="77" customFormat="1" ht="10.5">
      <c r="A110" s="74">
        <v>103</v>
      </c>
      <c r="B110" s="71" t="s">
        <v>97</v>
      </c>
      <c r="C110" s="67" t="str">
        <f>IF(Input!F122-Input!G122&gt;=0,"40","50")</f>
        <v>40</v>
      </c>
      <c r="D110" s="75" t="s">
        <v>98</v>
      </c>
      <c r="E110" s="71">
        <f>CONCATENATE(Input!B122)</f>
      </c>
      <c r="F110" s="67">
        <f>CONCATENATE(Input!$D$14)</f>
      </c>
      <c r="G110" s="67">
        <f>CONCATENATE(Input!$D$12)</f>
      </c>
      <c r="H110" s="67" t="str">
        <f>IF(INT(TEXT(Input!$D$5,"mm"))&gt;=10,CONCATENATE(RIGHT(TEXT(Input!$D$5,"yyyy")+543,2)+1&amp;"31000"),CONCATENATE(RIGHT(TEXT(Input!$D$5,"yyyy")+543,2)&amp;"31000"))</f>
        <v>4331000</v>
      </c>
      <c r="I110" s="71">
        <f t="shared" si="2"/>
      </c>
      <c r="J110" s="67">
        <f t="shared" si="3"/>
      </c>
      <c r="K110" s="87">
        <f>CONCATENATE(Input!J122)</f>
      </c>
      <c r="L110" s="72">
        <f>ABS(Input!F122-Input!G122)</f>
        <v>0</v>
      </c>
      <c r="M110" s="67" t="str">
        <f>CONCATENATE("FAC9=",Input!K122)</f>
        <v>FAC9=</v>
      </c>
      <c r="N110" s="67">
        <f>CONCATENATE(Input!M122)</f>
      </c>
      <c r="O110" s="70"/>
      <c r="P110" s="66"/>
      <c r="Q110" s="66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66"/>
      <c r="AN110" s="70"/>
      <c r="AO110" s="70"/>
      <c r="AP110" s="70"/>
      <c r="AQ110" s="53">
        <f>CONCATENATE(Input!D122)</f>
      </c>
      <c r="AR110" s="53">
        <f>CONCATENATE(Input!E122)</f>
      </c>
    </row>
    <row r="111" spans="1:44" s="77" customFormat="1" ht="10.5">
      <c r="A111" s="74">
        <v>104</v>
      </c>
      <c r="B111" s="71" t="s">
        <v>97</v>
      </c>
      <c r="C111" s="67" t="str">
        <f>IF(Input!F123-Input!G123&gt;=0,"40","50")</f>
        <v>40</v>
      </c>
      <c r="D111" s="75" t="s">
        <v>98</v>
      </c>
      <c r="E111" s="71">
        <f>CONCATENATE(Input!B123)</f>
      </c>
      <c r="F111" s="67">
        <f>CONCATENATE(Input!$D$14)</f>
      </c>
      <c r="G111" s="67">
        <f>CONCATENATE(Input!$D$12)</f>
      </c>
      <c r="H111" s="67" t="str">
        <f>IF(INT(TEXT(Input!$D$5,"mm"))&gt;=10,CONCATENATE(RIGHT(TEXT(Input!$D$5,"yyyy")+543,2)+1&amp;"31000"),CONCATENATE(RIGHT(TEXT(Input!$D$5,"yyyy")+543,2)&amp;"31000"))</f>
        <v>4331000</v>
      </c>
      <c r="I111" s="71">
        <f t="shared" si="2"/>
      </c>
      <c r="J111" s="67">
        <f t="shared" si="3"/>
      </c>
      <c r="K111" s="87">
        <f>CONCATENATE(Input!J123)</f>
      </c>
      <c r="L111" s="72">
        <f>ABS(Input!F123-Input!G123)</f>
        <v>0</v>
      </c>
      <c r="M111" s="67" t="str">
        <f>CONCATENATE("FAC9=",Input!K123)</f>
        <v>FAC9=</v>
      </c>
      <c r="N111" s="67">
        <f>CONCATENATE(Input!M123)</f>
      </c>
      <c r="O111" s="70"/>
      <c r="P111" s="66"/>
      <c r="Q111" s="66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66"/>
      <c r="AN111" s="70"/>
      <c r="AO111" s="70"/>
      <c r="AP111" s="70"/>
      <c r="AQ111" s="53">
        <f>CONCATENATE(Input!D123)</f>
      </c>
      <c r="AR111" s="53">
        <f>CONCATENATE(Input!E123)</f>
      </c>
    </row>
    <row r="112" spans="1:44" s="77" customFormat="1" ht="10.5">
      <c r="A112" s="70">
        <v>105</v>
      </c>
      <c r="B112" s="71" t="s">
        <v>97</v>
      </c>
      <c r="C112" s="67" t="str">
        <f>IF(Input!F124-Input!G124&gt;=0,"40","50")</f>
        <v>40</v>
      </c>
      <c r="D112" s="75" t="s">
        <v>98</v>
      </c>
      <c r="E112" s="71">
        <f>CONCATENATE(Input!B124)</f>
      </c>
      <c r="F112" s="67">
        <f>CONCATENATE(Input!$D$14)</f>
      </c>
      <c r="G112" s="67">
        <f>CONCATENATE(Input!$D$12)</f>
      </c>
      <c r="H112" s="67" t="str">
        <f>IF(INT(TEXT(Input!$D$5,"mm"))&gt;=10,CONCATENATE(RIGHT(TEXT(Input!$D$5,"yyyy")+543,2)+1&amp;"31000"),CONCATENATE(RIGHT(TEXT(Input!$D$5,"yyyy")+543,2)&amp;"31000"))</f>
        <v>4331000</v>
      </c>
      <c r="I112" s="71">
        <f t="shared" si="2"/>
      </c>
      <c r="J112" s="67">
        <f t="shared" si="3"/>
      </c>
      <c r="K112" s="87">
        <f>CONCATENATE(Input!J124)</f>
      </c>
      <c r="L112" s="72">
        <f>ABS(Input!F124-Input!G124)</f>
        <v>0</v>
      </c>
      <c r="M112" s="67" t="str">
        <f>CONCATENATE("FAC9=",Input!K124)</f>
        <v>FAC9=</v>
      </c>
      <c r="N112" s="67">
        <f>CONCATENATE(Input!M124)</f>
      </c>
      <c r="O112" s="70"/>
      <c r="P112" s="66"/>
      <c r="Q112" s="66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66"/>
      <c r="AN112" s="70"/>
      <c r="AO112" s="70"/>
      <c r="AP112" s="70"/>
      <c r="AQ112" s="53">
        <f>CONCATENATE(Input!D124)</f>
      </c>
      <c r="AR112" s="53">
        <f>CONCATENATE(Input!E124)</f>
      </c>
    </row>
    <row r="113" spans="1:44" s="77" customFormat="1" ht="10.5">
      <c r="A113" s="74">
        <v>106</v>
      </c>
      <c r="B113" s="71" t="s">
        <v>97</v>
      </c>
      <c r="C113" s="67" t="str">
        <f>IF(Input!F125-Input!G125&gt;=0,"40","50")</f>
        <v>40</v>
      </c>
      <c r="D113" s="75" t="s">
        <v>98</v>
      </c>
      <c r="E113" s="71">
        <f>CONCATENATE(Input!B125)</f>
      </c>
      <c r="F113" s="67">
        <f>CONCATENATE(Input!$D$14)</f>
      </c>
      <c r="G113" s="67">
        <f>CONCATENATE(Input!$D$12)</f>
      </c>
      <c r="H113" s="67" t="str">
        <f>IF(INT(TEXT(Input!$D$5,"mm"))&gt;=10,CONCATENATE(RIGHT(TEXT(Input!$D$5,"yyyy")+543,2)+1&amp;"31000"),CONCATENATE(RIGHT(TEXT(Input!$D$5,"yyyy")+543,2)&amp;"31000"))</f>
        <v>4331000</v>
      </c>
      <c r="I113" s="71">
        <f t="shared" si="2"/>
      </c>
      <c r="J113" s="67">
        <f t="shared" si="3"/>
      </c>
      <c r="K113" s="87">
        <f>CONCATENATE(Input!J125)</f>
      </c>
      <c r="L113" s="72">
        <f>ABS(Input!F125-Input!G125)</f>
        <v>0</v>
      </c>
      <c r="M113" s="67" t="str">
        <f>CONCATENATE("FAC9=",Input!K125)</f>
        <v>FAC9=</v>
      </c>
      <c r="N113" s="67">
        <f>CONCATENATE(Input!M125)</f>
      </c>
      <c r="O113" s="70"/>
      <c r="P113" s="66"/>
      <c r="Q113" s="66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66"/>
      <c r="AN113" s="70"/>
      <c r="AO113" s="70"/>
      <c r="AP113" s="70"/>
      <c r="AQ113" s="53">
        <f>CONCATENATE(Input!D125)</f>
      </c>
      <c r="AR113" s="53">
        <f>CONCATENATE(Input!E125)</f>
      </c>
    </row>
    <row r="114" spans="1:44" s="77" customFormat="1" ht="10.5">
      <c r="A114" s="74">
        <v>107</v>
      </c>
      <c r="B114" s="71" t="s">
        <v>97</v>
      </c>
      <c r="C114" s="67" t="str">
        <f>IF(Input!F126-Input!G126&gt;=0,"40","50")</f>
        <v>40</v>
      </c>
      <c r="D114" s="75" t="s">
        <v>98</v>
      </c>
      <c r="E114" s="71">
        <f>CONCATENATE(Input!B126)</f>
      </c>
      <c r="F114" s="67">
        <f>CONCATENATE(Input!$D$14)</f>
      </c>
      <c r="G114" s="67">
        <f>CONCATENATE(Input!$D$12)</f>
      </c>
      <c r="H114" s="67" t="str">
        <f>IF(INT(TEXT(Input!$D$5,"mm"))&gt;=10,CONCATENATE(RIGHT(TEXT(Input!$D$5,"yyyy")+543,2)+1&amp;"31000"),CONCATENATE(RIGHT(TEXT(Input!$D$5,"yyyy")+543,2)&amp;"31000"))</f>
        <v>4331000</v>
      </c>
      <c r="I114" s="71">
        <f t="shared" si="2"/>
      </c>
      <c r="J114" s="67">
        <f t="shared" si="3"/>
      </c>
      <c r="K114" s="87">
        <f>CONCATENATE(Input!J126)</f>
      </c>
      <c r="L114" s="72">
        <f>ABS(Input!F126-Input!G126)</f>
        <v>0</v>
      </c>
      <c r="M114" s="67" t="str">
        <f>CONCATENATE("FAC9=",Input!K126)</f>
        <v>FAC9=</v>
      </c>
      <c r="N114" s="67">
        <f>CONCATENATE(Input!M126)</f>
      </c>
      <c r="O114" s="70"/>
      <c r="P114" s="66"/>
      <c r="Q114" s="66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66"/>
      <c r="AN114" s="70"/>
      <c r="AO114" s="70"/>
      <c r="AP114" s="70"/>
      <c r="AQ114" s="53">
        <f>CONCATENATE(Input!D126)</f>
      </c>
      <c r="AR114" s="53">
        <f>CONCATENATE(Input!E126)</f>
      </c>
    </row>
    <row r="115" spans="1:44" s="77" customFormat="1" ht="10.5">
      <c r="A115" s="70">
        <v>108</v>
      </c>
      <c r="B115" s="71" t="s">
        <v>97</v>
      </c>
      <c r="C115" s="67" t="str">
        <f>IF(Input!F127-Input!G127&gt;=0,"40","50")</f>
        <v>40</v>
      </c>
      <c r="D115" s="75" t="s">
        <v>98</v>
      </c>
      <c r="E115" s="71">
        <f>CONCATENATE(Input!B127)</f>
      </c>
      <c r="F115" s="67">
        <f>CONCATENATE(Input!$D$14)</f>
      </c>
      <c r="G115" s="67">
        <f>CONCATENATE(Input!$D$12)</f>
      </c>
      <c r="H115" s="67" t="str">
        <f>IF(INT(TEXT(Input!$D$5,"mm"))&gt;=10,CONCATENATE(RIGHT(TEXT(Input!$D$5,"yyyy")+543,2)+1&amp;"31000"),CONCATENATE(RIGHT(TEXT(Input!$D$5,"yyyy")+543,2)&amp;"31000"))</f>
        <v>4331000</v>
      </c>
      <c r="I115" s="71">
        <f t="shared" si="2"/>
      </c>
      <c r="J115" s="67">
        <f t="shared" si="3"/>
      </c>
      <c r="K115" s="87">
        <f>CONCATENATE(Input!J127)</f>
      </c>
      <c r="L115" s="72">
        <f>ABS(Input!F127-Input!G127)</f>
        <v>0</v>
      </c>
      <c r="M115" s="67" t="str">
        <f>CONCATENATE("FAC9=",Input!K127)</f>
        <v>FAC9=</v>
      </c>
      <c r="N115" s="67">
        <f>CONCATENATE(Input!M127)</f>
      </c>
      <c r="O115" s="70"/>
      <c r="P115" s="66"/>
      <c r="Q115" s="66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66"/>
      <c r="AN115" s="70"/>
      <c r="AO115" s="70"/>
      <c r="AP115" s="70"/>
      <c r="AQ115" s="53">
        <f>CONCATENATE(Input!D127)</f>
      </c>
      <c r="AR115" s="53">
        <f>CONCATENATE(Input!E127)</f>
      </c>
    </row>
    <row r="116" spans="1:44" s="77" customFormat="1" ht="10.5">
      <c r="A116" s="74">
        <v>109</v>
      </c>
      <c r="B116" s="71" t="s">
        <v>97</v>
      </c>
      <c r="C116" s="67" t="str">
        <f>IF(Input!F128-Input!G128&gt;=0,"40","50")</f>
        <v>40</v>
      </c>
      <c r="D116" s="75" t="s">
        <v>98</v>
      </c>
      <c r="E116" s="71">
        <f>CONCATENATE(Input!B128)</f>
      </c>
      <c r="F116" s="67">
        <f>CONCATENATE(Input!$D$14)</f>
      </c>
      <c r="G116" s="67">
        <f>CONCATENATE(Input!$D$12)</f>
      </c>
      <c r="H116" s="67" t="str">
        <f>IF(INT(TEXT(Input!$D$5,"mm"))&gt;=10,CONCATENATE(RIGHT(TEXT(Input!$D$5,"yyyy")+543,2)+1&amp;"31000"),CONCATENATE(RIGHT(TEXT(Input!$D$5,"yyyy")+543,2)&amp;"31000"))</f>
        <v>4331000</v>
      </c>
      <c r="I116" s="71">
        <f t="shared" si="2"/>
      </c>
      <c r="J116" s="67">
        <f t="shared" si="3"/>
      </c>
      <c r="K116" s="87">
        <f>CONCATENATE(Input!J128)</f>
      </c>
      <c r="L116" s="72">
        <f>ABS(Input!F128-Input!G128)</f>
        <v>0</v>
      </c>
      <c r="M116" s="67" t="str">
        <f>CONCATENATE("FAC9=",Input!K128)</f>
        <v>FAC9=</v>
      </c>
      <c r="N116" s="67">
        <f>CONCATENATE(Input!M128)</f>
      </c>
      <c r="O116" s="70"/>
      <c r="P116" s="66"/>
      <c r="Q116" s="66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66"/>
      <c r="AN116" s="70"/>
      <c r="AO116" s="70"/>
      <c r="AP116" s="70"/>
      <c r="AQ116" s="53">
        <f>CONCATENATE(Input!D128)</f>
      </c>
      <c r="AR116" s="53">
        <f>CONCATENATE(Input!E128)</f>
      </c>
    </row>
    <row r="117" spans="1:44" s="77" customFormat="1" ht="10.5">
      <c r="A117" s="74">
        <v>110</v>
      </c>
      <c r="B117" s="71" t="s">
        <v>97</v>
      </c>
      <c r="C117" s="67" t="str">
        <f>IF(Input!F129-Input!G129&gt;=0,"40","50")</f>
        <v>40</v>
      </c>
      <c r="D117" s="75" t="s">
        <v>98</v>
      </c>
      <c r="E117" s="71">
        <f>CONCATENATE(Input!B129)</f>
      </c>
      <c r="F117" s="67">
        <f>CONCATENATE(Input!$D$14)</f>
      </c>
      <c r="G117" s="67">
        <f>CONCATENATE(Input!$D$12)</f>
      </c>
      <c r="H117" s="67" t="str">
        <f>IF(INT(TEXT(Input!$D$5,"mm"))&gt;=10,CONCATENATE(RIGHT(TEXT(Input!$D$5,"yyyy")+543,2)+1&amp;"31000"),CONCATENATE(RIGHT(TEXT(Input!$D$5,"yyyy")+543,2)&amp;"31000"))</f>
        <v>4331000</v>
      </c>
      <c r="I117" s="71">
        <f t="shared" si="2"/>
      </c>
      <c r="J117" s="67">
        <f t="shared" si="3"/>
      </c>
      <c r="K117" s="87">
        <f>CONCATENATE(Input!J129)</f>
      </c>
      <c r="L117" s="72">
        <f>ABS(Input!F129-Input!G129)</f>
        <v>0</v>
      </c>
      <c r="M117" s="67" t="str">
        <f>CONCATENATE("FAC9=",Input!K129)</f>
        <v>FAC9=</v>
      </c>
      <c r="N117" s="67">
        <f>CONCATENATE(Input!M129)</f>
      </c>
      <c r="O117" s="70"/>
      <c r="P117" s="66"/>
      <c r="Q117" s="66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66"/>
      <c r="AN117" s="70"/>
      <c r="AO117" s="70"/>
      <c r="AP117" s="70"/>
      <c r="AQ117" s="53">
        <f>CONCATENATE(Input!D129)</f>
      </c>
      <c r="AR117" s="53">
        <f>CONCATENATE(Input!E129)</f>
      </c>
    </row>
    <row r="118" spans="1:44" s="77" customFormat="1" ht="10.5">
      <c r="A118" s="70">
        <v>111</v>
      </c>
      <c r="B118" s="71" t="s">
        <v>97</v>
      </c>
      <c r="C118" s="67" t="str">
        <f>IF(Input!F130-Input!G130&gt;=0,"40","50")</f>
        <v>40</v>
      </c>
      <c r="D118" s="75" t="s">
        <v>98</v>
      </c>
      <c r="E118" s="71">
        <f>CONCATENATE(Input!B130)</f>
      </c>
      <c r="F118" s="67">
        <f>CONCATENATE(Input!$D$14)</f>
      </c>
      <c r="G118" s="67">
        <f>CONCATENATE(Input!$D$12)</f>
      </c>
      <c r="H118" s="67" t="str">
        <f>IF(INT(TEXT(Input!$D$5,"mm"))&gt;=10,CONCATENATE(RIGHT(TEXT(Input!$D$5,"yyyy")+543,2)+1&amp;"31000"),CONCATENATE(RIGHT(TEXT(Input!$D$5,"yyyy")+543,2)&amp;"31000"))</f>
        <v>4331000</v>
      </c>
      <c r="I118" s="71">
        <f t="shared" si="2"/>
      </c>
      <c r="J118" s="67">
        <f t="shared" si="3"/>
      </c>
      <c r="K118" s="87">
        <f>CONCATENATE(Input!J130)</f>
      </c>
      <c r="L118" s="72">
        <f>ABS(Input!F130-Input!G130)</f>
        <v>0</v>
      </c>
      <c r="M118" s="67" t="str">
        <f>CONCATENATE("FAC9=",Input!K130)</f>
        <v>FAC9=</v>
      </c>
      <c r="N118" s="67">
        <f>CONCATENATE(Input!M130)</f>
      </c>
      <c r="O118" s="70"/>
      <c r="P118" s="66"/>
      <c r="Q118" s="66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66"/>
      <c r="AN118" s="70"/>
      <c r="AO118" s="70"/>
      <c r="AP118" s="70"/>
      <c r="AQ118" s="53">
        <f>CONCATENATE(Input!D130)</f>
      </c>
      <c r="AR118" s="53">
        <f>CONCATENATE(Input!E130)</f>
      </c>
    </row>
    <row r="119" spans="1:44" s="77" customFormat="1" ht="10.5">
      <c r="A119" s="74">
        <v>112</v>
      </c>
      <c r="B119" s="71" t="s">
        <v>97</v>
      </c>
      <c r="C119" s="67" t="str">
        <f>IF(Input!F131-Input!G131&gt;=0,"40","50")</f>
        <v>40</v>
      </c>
      <c r="D119" s="75" t="s">
        <v>98</v>
      </c>
      <c r="E119" s="71">
        <f>CONCATENATE(Input!B131)</f>
      </c>
      <c r="F119" s="67">
        <f>CONCATENATE(Input!$D$14)</f>
      </c>
      <c r="G119" s="67">
        <f>CONCATENATE(Input!$D$12)</f>
      </c>
      <c r="H119" s="67" t="str">
        <f>IF(INT(TEXT(Input!$D$5,"mm"))&gt;=10,CONCATENATE(RIGHT(TEXT(Input!$D$5,"yyyy")+543,2)+1&amp;"31000"),CONCATENATE(RIGHT(TEXT(Input!$D$5,"yyyy")+543,2)&amp;"31000"))</f>
        <v>4331000</v>
      </c>
      <c r="I119" s="71">
        <f t="shared" si="2"/>
      </c>
      <c r="J119" s="67">
        <f t="shared" si="3"/>
      </c>
      <c r="K119" s="87">
        <f>CONCATENATE(Input!J131)</f>
      </c>
      <c r="L119" s="72">
        <f>ABS(Input!F131-Input!G131)</f>
        <v>0</v>
      </c>
      <c r="M119" s="67" t="str">
        <f>CONCATENATE("FAC9=",Input!K131)</f>
        <v>FAC9=</v>
      </c>
      <c r="N119" s="67">
        <f>CONCATENATE(Input!M131)</f>
      </c>
      <c r="O119" s="70"/>
      <c r="P119" s="66"/>
      <c r="Q119" s="66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66"/>
      <c r="AN119" s="70"/>
      <c r="AO119" s="70"/>
      <c r="AP119" s="70"/>
      <c r="AQ119" s="53">
        <f>CONCATENATE(Input!D131)</f>
      </c>
      <c r="AR119" s="53">
        <f>CONCATENATE(Input!E131)</f>
      </c>
    </row>
    <row r="120" spans="1:44" s="77" customFormat="1" ht="10.5">
      <c r="A120" s="74">
        <v>113</v>
      </c>
      <c r="B120" s="71" t="s">
        <v>97</v>
      </c>
      <c r="C120" s="67" t="str">
        <f>IF(Input!F132-Input!G132&gt;=0,"40","50")</f>
        <v>40</v>
      </c>
      <c r="D120" s="75" t="s">
        <v>98</v>
      </c>
      <c r="E120" s="71">
        <f>CONCATENATE(Input!B132)</f>
      </c>
      <c r="F120" s="67">
        <f>CONCATENATE(Input!$D$14)</f>
      </c>
      <c r="G120" s="67">
        <f>CONCATENATE(Input!$D$12)</f>
      </c>
      <c r="H120" s="67" t="str">
        <f>IF(INT(TEXT(Input!$D$5,"mm"))&gt;=10,CONCATENATE(RIGHT(TEXT(Input!$D$5,"yyyy")+543,2)+1&amp;"31000"),CONCATENATE(RIGHT(TEXT(Input!$D$5,"yyyy")+543,2)&amp;"31000"))</f>
        <v>4331000</v>
      </c>
      <c r="I120" s="71">
        <f t="shared" si="2"/>
      </c>
      <c r="J120" s="67">
        <f t="shared" si="3"/>
      </c>
      <c r="K120" s="87">
        <f>CONCATENATE(Input!J132)</f>
      </c>
      <c r="L120" s="72">
        <f>ABS(Input!F132-Input!G132)</f>
        <v>0</v>
      </c>
      <c r="M120" s="67" t="str">
        <f>CONCATENATE("FAC9=",Input!K132)</f>
        <v>FAC9=</v>
      </c>
      <c r="N120" s="67">
        <f>CONCATENATE(Input!M132)</f>
      </c>
      <c r="O120" s="70"/>
      <c r="P120" s="66"/>
      <c r="Q120" s="66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66"/>
      <c r="AN120" s="70"/>
      <c r="AO120" s="70"/>
      <c r="AP120" s="70"/>
      <c r="AQ120" s="53">
        <f>CONCATENATE(Input!D132)</f>
      </c>
      <c r="AR120" s="53">
        <f>CONCATENATE(Input!E132)</f>
      </c>
    </row>
    <row r="121" spans="1:44" s="77" customFormat="1" ht="10.5">
      <c r="A121" s="70">
        <v>114</v>
      </c>
      <c r="B121" s="71" t="s">
        <v>97</v>
      </c>
      <c r="C121" s="67" t="str">
        <f>IF(Input!F133-Input!G133&gt;=0,"40","50")</f>
        <v>40</v>
      </c>
      <c r="D121" s="75" t="s">
        <v>98</v>
      </c>
      <c r="E121" s="71">
        <f>CONCATENATE(Input!B133)</f>
      </c>
      <c r="F121" s="67">
        <f>CONCATENATE(Input!$D$14)</f>
      </c>
      <c r="G121" s="67">
        <f>CONCATENATE(Input!$D$12)</f>
      </c>
      <c r="H121" s="67" t="str">
        <f>IF(INT(TEXT(Input!$D$5,"mm"))&gt;=10,CONCATENATE(RIGHT(TEXT(Input!$D$5,"yyyy")+543,2)+1&amp;"31000"),CONCATENATE(RIGHT(TEXT(Input!$D$5,"yyyy")+543,2)&amp;"31000"))</f>
        <v>4331000</v>
      </c>
      <c r="I121" s="71">
        <f t="shared" si="2"/>
      </c>
      <c r="J121" s="67">
        <f t="shared" si="3"/>
      </c>
      <c r="K121" s="87">
        <f>CONCATENATE(Input!J133)</f>
      </c>
      <c r="L121" s="72">
        <f>ABS(Input!F133-Input!G133)</f>
        <v>0</v>
      </c>
      <c r="M121" s="67" t="str">
        <f>CONCATENATE("FAC9=",Input!K133)</f>
        <v>FAC9=</v>
      </c>
      <c r="N121" s="67">
        <f>CONCATENATE(Input!M133)</f>
      </c>
      <c r="O121" s="70"/>
      <c r="P121" s="66"/>
      <c r="Q121" s="66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66"/>
      <c r="AN121" s="70"/>
      <c r="AO121" s="70"/>
      <c r="AP121" s="70"/>
      <c r="AQ121" s="53">
        <f>CONCATENATE(Input!D133)</f>
      </c>
      <c r="AR121" s="53">
        <f>CONCATENATE(Input!E133)</f>
      </c>
    </row>
    <row r="122" spans="1:44" s="77" customFormat="1" ht="10.5">
      <c r="A122" s="74">
        <v>115</v>
      </c>
      <c r="B122" s="71" t="s">
        <v>97</v>
      </c>
      <c r="C122" s="67" t="str">
        <f>IF(Input!F134-Input!G134&gt;=0,"40","50")</f>
        <v>40</v>
      </c>
      <c r="D122" s="75" t="s">
        <v>98</v>
      </c>
      <c r="E122" s="71">
        <f>CONCATENATE(Input!B134)</f>
      </c>
      <c r="F122" s="67">
        <f>CONCATENATE(Input!$D$14)</f>
      </c>
      <c r="G122" s="67">
        <f>CONCATENATE(Input!$D$12)</f>
      </c>
      <c r="H122" s="67" t="str">
        <f>IF(INT(TEXT(Input!$D$5,"mm"))&gt;=10,CONCATENATE(RIGHT(TEXT(Input!$D$5,"yyyy")+543,2)+1&amp;"31000"),CONCATENATE(RIGHT(TEXT(Input!$D$5,"yyyy")+543,2)&amp;"31000"))</f>
        <v>4331000</v>
      </c>
      <c r="I122" s="71">
        <f t="shared" si="2"/>
      </c>
      <c r="J122" s="67">
        <f t="shared" si="3"/>
      </c>
      <c r="K122" s="87">
        <f>CONCATENATE(Input!J134)</f>
      </c>
      <c r="L122" s="72">
        <f>ABS(Input!F134-Input!G134)</f>
        <v>0</v>
      </c>
      <c r="M122" s="67" t="str">
        <f>CONCATENATE("FAC9=",Input!K134)</f>
        <v>FAC9=</v>
      </c>
      <c r="N122" s="67">
        <f>CONCATENATE(Input!M134)</f>
      </c>
      <c r="O122" s="70"/>
      <c r="P122" s="66"/>
      <c r="Q122" s="66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66"/>
      <c r="AN122" s="70"/>
      <c r="AO122" s="70"/>
      <c r="AP122" s="70"/>
      <c r="AQ122" s="53">
        <f>CONCATENATE(Input!D134)</f>
      </c>
      <c r="AR122" s="53">
        <f>CONCATENATE(Input!E134)</f>
      </c>
    </row>
    <row r="123" spans="1:44" s="77" customFormat="1" ht="10.5">
      <c r="A123" s="74">
        <v>116</v>
      </c>
      <c r="B123" s="71" t="s">
        <v>97</v>
      </c>
      <c r="C123" s="67" t="str">
        <f>IF(Input!F135-Input!G135&gt;=0,"40","50")</f>
        <v>40</v>
      </c>
      <c r="D123" s="75" t="s">
        <v>98</v>
      </c>
      <c r="E123" s="71">
        <f>CONCATENATE(Input!B135)</f>
      </c>
      <c r="F123" s="67">
        <f>CONCATENATE(Input!$D$14)</f>
      </c>
      <c r="G123" s="67">
        <f>CONCATENATE(Input!$D$12)</f>
      </c>
      <c r="H123" s="67" t="str">
        <f>IF(INT(TEXT(Input!$D$5,"mm"))&gt;=10,CONCATENATE(RIGHT(TEXT(Input!$D$5,"yyyy")+543,2)+1&amp;"31000"),CONCATENATE(RIGHT(TEXT(Input!$D$5,"yyyy")+543,2)&amp;"31000"))</f>
        <v>4331000</v>
      </c>
      <c r="I123" s="71">
        <f t="shared" si="2"/>
      </c>
      <c r="J123" s="67">
        <f t="shared" si="3"/>
      </c>
      <c r="K123" s="87">
        <f>CONCATENATE(Input!J135)</f>
      </c>
      <c r="L123" s="72">
        <f>ABS(Input!F135-Input!G135)</f>
        <v>0</v>
      </c>
      <c r="M123" s="67" t="str">
        <f>CONCATENATE("FAC9=",Input!K135)</f>
        <v>FAC9=</v>
      </c>
      <c r="N123" s="67">
        <f>CONCATENATE(Input!M135)</f>
      </c>
      <c r="O123" s="74"/>
      <c r="P123" s="66"/>
      <c r="Q123" s="66"/>
      <c r="R123" s="70"/>
      <c r="S123" s="70"/>
      <c r="T123" s="70"/>
      <c r="U123" s="70"/>
      <c r="V123" s="74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66"/>
      <c r="AN123" s="70"/>
      <c r="AO123" s="70"/>
      <c r="AP123" s="70"/>
      <c r="AQ123" s="53">
        <f>CONCATENATE(Input!D135)</f>
      </c>
      <c r="AR123" s="53">
        <f>CONCATENATE(Input!E135)</f>
      </c>
    </row>
    <row r="124" spans="1:44" s="77" customFormat="1" ht="10.5">
      <c r="A124" s="70">
        <v>117</v>
      </c>
      <c r="B124" s="71" t="s">
        <v>97</v>
      </c>
      <c r="C124" s="67" t="str">
        <f>IF(Input!F136-Input!G136&gt;=0,"40","50")</f>
        <v>40</v>
      </c>
      <c r="D124" s="75" t="s">
        <v>98</v>
      </c>
      <c r="E124" s="71">
        <f>CONCATENATE(Input!B136)</f>
      </c>
      <c r="F124" s="67">
        <f>CONCATENATE(Input!$D$14)</f>
      </c>
      <c r="G124" s="67">
        <f>CONCATENATE(Input!$D$12)</f>
      </c>
      <c r="H124" s="67" t="str">
        <f>IF(INT(TEXT(Input!$D$5,"mm"))&gt;=10,CONCATENATE(RIGHT(TEXT(Input!$D$5,"yyyy")+543,2)+1&amp;"31000"),CONCATENATE(RIGHT(TEXT(Input!$D$5,"yyyy")+543,2)&amp;"31000"))</f>
        <v>4331000</v>
      </c>
      <c r="I124" s="71">
        <f t="shared" si="2"/>
      </c>
      <c r="J124" s="67">
        <f t="shared" si="3"/>
      </c>
      <c r="K124" s="87">
        <f>CONCATENATE(Input!J136)</f>
      </c>
      <c r="L124" s="72">
        <f>ABS(Input!F136-Input!G136)</f>
        <v>0</v>
      </c>
      <c r="M124" s="67" t="str">
        <f>CONCATENATE("FAC9=",Input!K136)</f>
        <v>FAC9=</v>
      </c>
      <c r="N124" s="67">
        <f>CONCATENATE(Input!M136)</f>
      </c>
      <c r="O124" s="74"/>
      <c r="P124" s="66"/>
      <c r="Q124" s="66"/>
      <c r="R124" s="70"/>
      <c r="S124" s="70"/>
      <c r="T124" s="70"/>
      <c r="U124" s="70"/>
      <c r="V124" s="74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66"/>
      <c r="AN124" s="70"/>
      <c r="AO124" s="70"/>
      <c r="AP124" s="70"/>
      <c r="AQ124" s="53">
        <f>CONCATENATE(Input!D136)</f>
      </c>
      <c r="AR124" s="53">
        <f>CONCATENATE(Input!E136)</f>
      </c>
    </row>
    <row r="125" spans="1:44" s="77" customFormat="1" ht="10.5">
      <c r="A125" s="74">
        <v>118</v>
      </c>
      <c r="B125" s="71" t="s">
        <v>97</v>
      </c>
      <c r="C125" s="67" t="str">
        <f>IF(Input!F137-Input!G137&gt;=0,"40","50")</f>
        <v>40</v>
      </c>
      <c r="D125" s="75" t="s">
        <v>98</v>
      </c>
      <c r="E125" s="71">
        <f>CONCATENATE(Input!B137)</f>
      </c>
      <c r="F125" s="67">
        <f>CONCATENATE(Input!$D$14)</f>
      </c>
      <c r="G125" s="67">
        <f>CONCATENATE(Input!$D$12)</f>
      </c>
      <c r="H125" s="67" t="str">
        <f>IF(INT(TEXT(Input!$D$5,"mm"))&gt;=10,CONCATENATE(RIGHT(TEXT(Input!$D$5,"yyyy")+543,2)+1&amp;"31000"),CONCATENATE(RIGHT(TEXT(Input!$D$5,"yyyy")+543,2)&amp;"31000"))</f>
        <v>4331000</v>
      </c>
      <c r="I125" s="71">
        <f t="shared" si="2"/>
      </c>
      <c r="J125" s="67">
        <f t="shared" si="3"/>
      </c>
      <c r="K125" s="87">
        <f>CONCATENATE(Input!J137)</f>
      </c>
      <c r="L125" s="72">
        <f>ABS(Input!F137-Input!G137)</f>
        <v>0</v>
      </c>
      <c r="M125" s="67" t="str">
        <f>CONCATENATE("FAC9=",Input!K137)</f>
        <v>FAC9=</v>
      </c>
      <c r="N125" s="67">
        <f>CONCATENATE(Input!M137)</f>
      </c>
      <c r="O125" s="74"/>
      <c r="P125" s="66"/>
      <c r="Q125" s="66"/>
      <c r="R125" s="70"/>
      <c r="S125" s="70"/>
      <c r="T125" s="70"/>
      <c r="U125" s="70"/>
      <c r="V125" s="74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66"/>
      <c r="AN125" s="70"/>
      <c r="AO125" s="70"/>
      <c r="AP125" s="70"/>
      <c r="AQ125" s="53">
        <f>CONCATENATE(Input!D137)</f>
      </c>
      <c r="AR125" s="53">
        <f>CONCATENATE(Input!E137)</f>
      </c>
    </row>
    <row r="126" spans="1:44" s="77" customFormat="1" ht="10.5">
      <c r="A126" s="74">
        <v>119</v>
      </c>
      <c r="B126" s="71" t="s">
        <v>97</v>
      </c>
      <c r="C126" s="67" t="str">
        <f>IF(Input!F138-Input!G138&gt;=0,"40","50")</f>
        <v>40</v>
      </c>
      <c r="D126" s="75" t="s">
        <v>98</v>
      </c>
      <c r="E126" s="71">
        <f>CONCATENATE(Input!B138)</f>
      </c>
      <c r="F126" s="67">
        <f>CONCATENATE(Input!$D$14)</f>
      </c>
      <c r="G126" s="67">
        <f>CONCATENATE(Input!$D$12)</f>
      </c>
      <c r="H126" s="67" t="str">
        <f>IF(INT(TEXT(Input!$D$5,"mm"))&gt;=10,CONCATENATE(RIGHT(TEXT(Input!$D$5,"yyyy")+543,2)+1&amp;"31000"),CONCATENATE(RIGHT(TEXT(Input!$D$5,"yyyy")+543,2)&amp;"31000"))</f>
        <v>4331000</v>
      </c>
      <c r="I126" s="71">
        <f t="shared" si="2"/>
      </c>
      <c r="J126" s="67">
        <f t="shared" si="3"/>
      </c>
      <c r="K126" s="87">
        <f>CONCATENATE(Input!J138)</f>
      </c>
      <c r="L126" s="72">
        <f>ABS(Input!F138-Input!G138)</f>
        <v>0</v>
      </c>
      <c r="M126" s="67" t="str">
        <f>CONCATENATE("FAC9=",Input!K138)</f>
        <v>FAC9=</v>
      </c>
      <c r="N126" s="67">
        <f>CONCATENATE(Input!M138)</f>
      </c>
      <c r="O126" s="74"/>
      <c r="P126" s="66"/>
      <c r="Q126" s="66"/>
      <c r="R126" s="70"/>
      <c r="S126" s="70"/>
      <c r="T126" s="70"/>
      <c r="U126" s="70"/>
      <c r="V126" s="74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66"/>
      <c r="AN126" s="70"/>
      <c r="AO126" s="70"/>
      <c r="AP126" s="70"/>
      <c r="AQ126" s="53">
        <f>CONCATENATE(Input!D138)</f>
      </c>
      <c r="AR126" s="53">
        <f>CONCATENATE(Input!E138)</f>
      </c>
    </row>
    <row r="127" spans="1:44" s="77" customFormat="1" ht="10.5">
      <c r="A127" s="70">
        <v>120</v>
      </c>
      <c r="B127" s="71" t="s">
        <v>97</v>
      </c>
      <c r="C127" s="67" t="str">
        <f>IF(Input!F139-Input!G139&gt;=0,"40","50")</f>
        <v>40</v>
      </c>
      <c r="D127" s="75" t="s">
        <v>98</v>
      </c>
      <c r="E127" s="71">
        <f>CONCATENATE(Input!B139)</f>
      </c>
      <c r="F127" s="67">
        <f>CONCATENATE(Input!$D$14)</f>
      </c>
      <c r="G127" s="67">
        <f>CONCATENATE(Input!$D$12)</f>
      </c>
      <c r="H127" s="67" t="str">
        <f>IF(INT(TEXT(Input!$D$5,"mm"))&gt;=10,CONCATENATE(RIGHT(TEXT(Input!$D$5,"yyyy")+543,2)+1&amp;"31000"),CONCATENATE(RIGHT(TEXT(Input!$D$5,"yyyy")+543,2)&amp;"31000"))</f>
        <v>4331000</v>
      </c>
      <c r="I127" s="71">
        <f t="shared" si="2"/>
      </c>
      <c r="J127" s="67">
        <f t="shared" si="3"/>
      </c>
      <c r="K127" s="87">
        <f>CONCATENATE(Input!J139)</f>
      </c>
      <c r="L127" s="72">
        <f>ABS(Input!F139-Input!G139)</f>
        <v>0</v>
      </c>
      <c r="M127" s="67" t="str">
        <f>CONCATENATE("FAC9=",Input!K139)</f>
        <v>FAC9=</v>
      </c>
      <c r="N127" s="67">
        <f>CONCATENATE(Input!M139)</f>
      </c>
      <c r="O127" s="74"/>
      <c r="P127" s="66"/>
      <c r="Q127" s="66"/>
      <c r="R127" s="70"/>
      <c r="S127" s="70"/>
      <c r="T127" s="70"/>
      <c r="U127" s="70"/>
      <c r="V127" s="74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66"/>
      <c r="AN127" s="70"/>
      <c r="AO127" s="70"/>
      <c r="AP127" s="70"/>
      <c r="AQ127" s="53">
        <f>CONCATENATE(Input!D139)</f>
      </c>
      <c r="AR127" s="53">
        <f>CONCATENATE(Input!E139)</f>
      </c>
    </row>
    <row r="128" spans="1:44" s="77" customFormat="1" ht="10.5">
      <c r="A128" s="74">
        <v>121</v>
      </c>
      <c r="B128" s="71" t="s">
        <v>97</v>
      </c>
      <c r="C128" s="67" t="str">
        <f>IF(Input!F140-Input!G140&gt;=0,"40","50")</f>
        <v>40</v>
      </c>
      <c r="D128" s="75" t="s">
        <v>98</v>
      </c>
      <c r="E128" s="71">
        <f>CONCATENATE(Input!B140)</f>
      </c>
      <c r="F128" s="67">
        <f>CONCATENATE(Input!$D$14)</f>
      </c>
      <c r="G128" s="67">
        <f>CONCATENATE(Input!$D$12)</f>
      </c>
      <c r="H128" s="67" t="str">
        <f>IF(INT(TEXT(Input!$D$5,"mm"))&gt;=10,CONCATENATE(RIGHT(TEXT(Input!$D$5,"yyyy")+543,2)+1&amp;"31000"),CONCATENATE(RIGHT(TEXT(Input!$D$5,"yyyy")+543,2)&amp;"31000"))</f>
        <v>4331000</v>
      </c>
      <c r="I128" s="71">
        <f t="shared" si="2"/>
      </c>
      <c r="J128" s="67">
        <f t="shared" si="3"/>
      </c>
      <c r="K128" s="87">
        <f>CONCATENATE(Input!J140)</f>
      </c>
      <c r="L128" s="72">
        <f>ABS(Input!F140-Input!G140)</f>
        <v>0</v>
      </c>
      <c r="M128" s="67" t="str">
        <f>CONCATENATE("FAC9=",Input!K140)</f>
        <v>FAC9=</v>
      </c>
      <c r="N128" s="67">
        <f>CONCATENATE(Input!M140)</f>
      </c>
      <c r="O128" s="74"/>
      <c r="P128" s="66"/>
      <c r="Q128" s="66"/>
      <c r="R128" s="70"/>
      <c r="S128" s="70"/>
      <c r="T128" s="70"/>
      <c r="U128" s="70"/>
      <c r="V128" s="74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66"/>
      <c r="AN128" s="70"/>
      <c r="AO128" s="70"/>
      <c r="AP128" s="70"/>
      <c r="AQ128" s="53">
        <f>CONCATENATE(Input!D140)</f>
      </c>
      <c r="AR128" s="53">
        <f>CONCATENATE(Input!E140)</f>
      </c>
    </row>
    <row r="129" spans="1:44" s="77" customFormat="1" ht="10.5">
      <c r="A129" s="74">
        <v>122</v>
      </c>
      <c r="B129" s="71" t="s">
        <v>97</v>
      </c>
      <c r="C129" s="67" t="str">
        <f>IF(Input!F141-Input!G141&gt;=0,"40","50")</f>
        <v>40</v>
      </c>
      <c r="D129" s="75" t="s">
        <v>98</v>
      </c>
      <c r="E129" s="71">
        <f>CONCATENATE(Input!B141)</f>
      </c>
      <c r="F129" s="67">
        <f>CONCATENATE(Input!$D$14)</f>
      </c>
      <c r="G129" s="67">
        <f>CONCATENATE(Input!$D$12)</f>
      </c>
      <c r="H129" s="67" t="str">
        <f>IF(INT(TEXT(Input!$D$5,"mm"))&gt;=10,CONCATENATE(RIGHT(TEXT(Input!$D$5,"yyyy")+543,2)+1&amp;"31000"),CONCATENATE(RIGHT(TEXT(Input!$D$5,"yyyy")+543,2)&amp;"31000"))</f>
        <v>4331000</v>
      </c>
      <c r="I129" s="71">
        <f t="shared" si="2"/>
      </c>
      <c r="J129" s="67">
        <f t="shared" si="3"/>
      </c>
      <c r="K129" s="87">
        <f>CONCATENATE(Input!J141)</f>
      </c>
      <c r="L129" s="72">
        <f>ABS(Input!F141-Input!G141)</f>
        <v>0</v>
      </c>
      <c r="M129" s="67" t="str">
        <f>CONCATENATE("FAC9=",Input!K141)</f>
        <v>FAC9=</v>
      </c>
      <c r="N129" s="67">
        <f>CONCATENATE(Input!M141)</f>
      </c>
      <c r="O129" s="74"/>
      <c r="P129" s="66"/>
      <c r="Q129" s="66"/>
      <c r="R129" s="70"/>
      <c r="S129" s="70"/>
      <c r="T129" s="70"/>
      <c r="U129" s="70"/>
      <c r="V129" s="74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66"/>
      <c r="AN129" s="70"/>
      <c r="AO129" s="70"/>
      <c r="AP129" s="70"/>
      <c r="AQ129" s="53">
        <f>CONCATENATE(Input!D141)</f>
      </c>
      <c r="AR129" s="53">
        <f>CONCATENATE(Input!E141)</f>
      </c>
    </row>
    <row r="130" spans="1:44" s="77" customFormat="1" ht="10.5">
      <c r="A130" s="70">
        <v>123</v>
      </c>
      <c r="B130" s="71" t="s">
        <v>97</v>
      </c>
      <c r="C130" s="67" t="str">
        <f>IF(Input!F142-Input!G142&gt;=0,"40","50")</f>
        <v>40</v>
      </c>
      <c r="D130" s="75" t="s">
        <v>98</v>
      </c>
      <c r="E130" s="71">
        <f>CONCATENATE(Input!B142)</f>
      </c>
      <c r="F130" s="67">
        <f>CONCATENATE(Input!$D$14)</f>
      </c>
      <c r="G130" s="67">
        <f>CONCATENATE(Input!$D$12)</f>
      </c>
      <c r="H130" s="67" t="str">
        <f>IF(INT(TEXT(Input!$D$5,"mm"))&gt;=10,CONCATENATE(RIGHT(TEXT(Input!$D$5,"yyyy")+543,2)+1&amp;"31000"),CONCATENATE(RIGHT(TEXT(Input!$D$5,"yyyy")+543,2)&amp;"31000"))</f>
        <v>4331000</v>
      </c>
      <c r="I130" s="71">
        <f t="shared" si="2"/>
      </c>
      <c r="J130" s="67">
        <f t="shared" si="3"/>
      </c>
      <c r="K130" s="87">
        <f>CONCATENATE(Input!J142)</f>
      </c>
      <c r="L130" s="72">
        <f>ABS(Input!F142-Input!G142)</f>
        <v>0</v>
      </c>
      <c r="M130" s="67" t="str">
        <f>CONCATENATE("FAC9=",Input!K142)</f>
        <v>FAC9=</v>
      </c>
      <c r="N130" s="67">
        <f>CONCATENATE(Input!M142)</f>
      </c>
      <c r="O130" s="74"/>
      <c r="P130" s="66"/>
      <c r="Q130" s="66"/>
      <c r="R130" s="70"/>
      <c r="S130" s="70"/>
      <c r="T130" s="70"/>
      <c r="U130" s="70"/>
      <c r="V130" s="74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66"/>
      <c r="AN130" s="70"/>
      <c r="AO130" s="70"/>
      <c r="AP130" s="70"/>
      <c r="AQ130" s="53">
        <f>CONCATENATE(Input!D142)</f>
      </c>
      <c r="AR130" s="53">
        <f>CONCATENATE(Input!E142)</f>
      </c>
    </row>
    <row r="131" spans="1:44" s="77" customFormat="1" ht="10.5">
      <c r="A131" s="74">
        <v>124</v>
      </c>
      <c r="B131" s="71" t="s">
        <v>97</v>
      </c>
      <c r="C131" s="67" t="str">
        <f>IF(Input!F143-Input!G143&gt;=0,"40","50")</f>
        <v>40</v>
      </c>
      <c r="D131" s="75" t="s">
        <v>98</v>
      </c>
      <c r="E131" s="71">
        <f>CONCATENATE(Input!B143)</f>
      </c>
      <c r="F131" s="67">
        <f>CONCATENATE(Input!$D$14)</f>
      </c>
      <c r="G131" s="67">
        <f>CONCATENATE(Input!$D$12)</f>
      </c>
      <c r="H131" s="67" t="str">
        <f>IF(INT(TEXT(Input!$D$5,"mm"))&gt;=10,CONCATENATE(RIGHT(TEXT(Input!$D$5,"yyyy")+543,2)+1&amp;"31000"),CONCATENATE(RIGHT(TEXT(Input!$D$5,"yyyy")+543,2)&amp;"31000"))</f>
        <v>4331000</v>
      </c>
      <c r="I131" s="71">
        <f t="shared" si="2"/>
      </c>
      <c r="J131" s="67">
        <f t="shared" si="3"/>
      </c>
      <c r="K131" s="87">
        <f>CONCATENATE(Input!J143)</f>
      </c>
      <c r="L131" s="72">
        <f>ABS(Input!F143-Input!G143)</f>
        <v>0</v>
      </c>
      <c r="M131" s="67" t="str">
        <f>CONCATENATE("FAC9=",Input!K143)</f>
        <v>FAC9=</v>
      </c>
      <c r="N131" s="67">
        <f>CONCATENATE(Input!M143)</f>
      </c>
      <c r="O131" s="74"/>
      <c r="P131" s="66"/>
      <c r="Q131" s="66"/>
      <c r="R131" s="70"/>
      <c r="S131" s="70"/>
      <c r="T131" s="70"/>
      <c r="U131" s="70"/>
      <c r="V131" s="74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66"/>
      <c r="AN131" s="70"/>
      <c r="AO131" s="70"/>
      <c r="AP131" s="70"/>
      <c r="AQ131" s="53">
        <f>CONCATENATE(Input!D143)</f>
      </c>
      <c r="AR131" s="53">
        <f>CONCATENATE(Input!E143)</f>
      </c>
    </row>
    <row r="132" spans="1:44" s="77" customFormat="1" ht="10.5">
      <c r="A132" s="74">
        <v>125</v>
      </c>
      <c r="B132" s="71" t="s">
        <v>97</v>
      </c>
      <c r="C132" s="67" t="str">
        <f>IF(Input!F144-Input!G144&gt;=0,"40","50")</f>
        <v>40</v>
      </c>
      <c r="D132" s="75" t="s">
        <v>98</v>
      </c>
      <c r="E132" s="71">
        <f>CONCATENATE(Input!B144)</f>
      </c>
      <c r="F132" s="67">
        <f>CONCATENATE(Input!$D$14)</f>
      </c>
      <c r="G132" s="67">
        <f>CONCATENATE(Input!$D$12)</f>
      </c>
      <c r="H132" s="67" t="str">
        <f>IF(INT(TEXT(Input!$D$5,"mm"))&gt;=10,CONCATENATE(RIGHT(TEXT(Input!$D$5,"yyyy")+543,2)+1&amp;"31000"),CONCATENATE(RIGHT(TEXT(Input!$D$5,"yyyy")+543,2)&amp;"31000"))</f>
        <v>4331000</v>
      </c>
      <c r="I132" s="71">
        <f t="shared" si="2"/>
      </c>
      <c r="J132" s="67">
        <f t="shared" si="3"/>
      </c>
      <c r="K132" s="87">
        <f>CONCATENATE(Input!J144)</f>
      </c>
      <c r="L132" s="72">
        <f>ABS(Input!F144-Input!G144)</f>
        <v>0</v>
      </c>
      <c r="M132" s="67" t="str">
        <f>CONCATENATE("FAC9=",Input!K144)</f>
        <v>FAC9=</v>
      </c>
      <c r="N132" s="67">
        <f>CONCATENATE(Input!M144)</f>
      </c>
      <c r="O132" s="74"/>
      <c r="P132" s="66"/>
      <c r="Q132" s="66"/>
      <c r="R132" s="70"/>
      <c r="S132" s="70"/>
      <c r="T132" s="70"/>
      <c r="U132" s="70"/>
      <c r="V132" s="74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66"/>
      <c r="AN132" s="70"/>
      <c r="AO132" s="70"/>
      <c r="AP132" s="70"/>
      <c r="AQ132" s="53">
        <f>CONCATENATE(Input!D144)</f>
      </c>
      <c r="AR132" s="53">
        <f>CONCATENATE(Input!E144)</f>
      </c>
    </row>
    <row r="133" spans="1:44" s="77" customFormat="1" ht="10.5">
      <c r="A133" s="70">
        <v>126</v>
      </c>
      <c r="B133" s="71" t="s">
        <v>97</v>
      </c>
      <c r="C133" s="67" t="str">
        <f>IF(Input!F145-Input!G145&gt;=0,"40","50")</f>
        <v>40</v>
      </c>
      <c r="D133" s="75" t="s">
        <v>98</v>
      </c>
      <c r="E133" s="71">
        <f>CONCATENATE(Input!B145)</f>
      </c>
      <c r="F133" s="67">
        <f>CONCATENATE(Input!$D$14)</f>
      </c>
      <c r="G133" s="67">
        <f>CONCATENATE(Input!$D$12)</f>
      </c>
      <c r="H133" s="67" t="str">
        <f>IF(INT(TEXT(Input!$D$5,"mm"))&gt;=10,CONCATENATE(RIGHT(TEXT(Input!$D$5,"yyyy")+543,2)+1&amp;"31000"),CONCATENATE(RIGHT(TEXT(Input!$D$5,"yyyy")+543,2)&amp;"31000"))</f>
        <v>4331000</v>
      </c>
      <c r="I133" s="71">
        <f t="shared" si="2"/>
      </c>
      <c r="J133" s="67">
        <f t="shared" si="3"/>
      </c>
      <c r="K133" s="87">
        <f>CONCATENATE(Input!J145)</f>
      </c>
      <c r="L133" s="72">
        <f>ABS(Input!F145-Input!G145)</f>
        <v>0</v>
      </c>
      <c r="M133" s="67" t="str">
        <f>CONCATENATE("FAC9=",Input!K145)</f>
        <v>FAC9=</v>
      </c>
      <c r="N133" s="67">
        <f>CONCATENATE(Input!M145)</f>
      </c>
      <c r="O133" s="74"/>
      <c r="P133" s="66"/>
      <c r="Q133" s="66"/>
      <c r="R133" s="70"/>
      <c r="S133" s="70"/>
      <c r="T133" s="70"/>
      <c r="U133" s="70"/>
      <c r="V133" s="74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66"/>
      <c r="AN133" s="70"/>
      <c r="AO133" s="70"/>
      <c r="AP133" s="70"/>
      <c r="AQ133" s="53">
        <f>CONCATENATE(Input!D145)</f>
      </c>
      <c r="AR133" s="53">
        <f>CONCATENATE(Input!E145)</f>
      </c>
    </row>
    <row r="134" spans="1:44" s="77" customFormat="1" ht="10.5">
      <c r="A134" s="74">
        <v>127</v>
      </c>
      <c r="B134" s="71" t="s">
        <v>97</v>
      </c>
      <c r="C134" s="67" t="str">
        <f>IF(Input!F146-Input!G146&gt;=0,"40","50")</f>
        <v>40</v>
      </c>
      <c r="D134" s="75" t="s">
        <v>98</v>
      </c>
      <c r="E134" s="71">
        <f>CONCATENATE(Input!B146)</f>
      </c>
      <c r="F134" s="67">
        <f>CONCATENATE(Input!$D$14)</f>
      </c>
      <c r="G134" s="67">
        <f>CONCATENATE(Input!$D$12)</f>
      </c>
      <c r="H134" s="67" t="str">
        <f>IF(INT(TEXT(Input!$D$5,"mm"))&gt;=10,CONCATENATE(RIGHT(TEXT(Input!$D$5,"yyyy")+543,2)+1&amp;"31000"),CONCATENATE(RIGHT(TEXT(Input!$D$5,"yyyy")+543,2)&amp;"31000"))</f>
        <v>4331000</v>
      </c>
      <c r="I134" s="71">
        <f t="shared" si="2"/>
      </c>
      <c r="J134" s="67">
        <f t="shared" si="3"/>
      </c>
      <c r="K134" s="87">
        <f>CONCATENATE(Input!J146)</f>
      </c>
      <c r="L134" s="72">
        <f>ABS(Input!F146-Input!G146)</f>
        <v>0</v>
      </c>
      <c r="M134" s="67" t="str">
        <f>CONCATENATE("FAC9=",Input!K146)</f>
        <v>FAC9=</v>
      </c>
      <c r="N134" s="67">
        <f>CONCATENATE(Input!M146)</f>
      </c>
      <c r="O134" s="74"/>
      <c r="P134" s="66"/>
      <c r="Q134" s="66"/>
      <c r="R134" s="70"/>
      <c r="S134" s="70"/>
      <c r="T134" s="70"/>
      <c r="U134" s="70"/>
      <c r="V134" s="74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66"/>
      <c r="AN134" s="70"/>
      <c r="AO134" s="70"/>
      <c r="AP134" s="70"/>
      <c r="AQ134" s="53">
        <f>CONCATENATE(Input!D146)</f>
      </c>
      <c r="AR134" s="53">
        <f>CONCATENATE(Input!E146)</f>
      </c>
    </row>
    <row r="135" spans="1:44" s="77" customFormat="1" ht="10.5">
      <c r="A135" s="74">
        <v>128</v>
      </c>
      <c r="B135" s="71" t="s">
        <v>97</v>
      </c>
      <c r="C135" s="67" t="str">
        <f>IF(Input!F147-Input!G147&gt;=0,"40","50")</f>
        <v>40</v>
      </c>
      <c r="D135" s="75" t="s">
        <v>98</v>
      </c>
      <c r="E135" s="71">
        <f>CONCATENATE(Input!B147)</f>
      </c>
      <c r="F135" s="67">
        <f>CONCATENATE(Input!$D$14)</f>
      </c>
      <c r="G135" s="67">
        <f>CONCATENATE(Input!$D$12)</f>
      </c>
      <c r="H135" s="67" t="str">
        <f>IF(INT(TEXT(Input!$D$5,"mm"))&gt;=10,CONCATENATE(RIGHT(TEXT(Input!$D$5,"yyyy")+543,2)+1&amp;"31000"),CONCATENATE(RIGHT(TEXT(Input!$D$5,"yyyy")+543,2)&amp;"31000"))</f>
        <v>4331000</v>
      </c>
      <c r="I135" s="71">
        <f t="shared" si="2"/>
      </c>
      <c r="J135" s="67">
        <f t="shared" si="3"/>
      </c>
      <c r="K135" s="87">
        <f>CONCATENATE(Input!J147)</f>
      </c>
      <c r="L135" s="72">
        <f>ABS(Input!F147-Input!G147)</f>
        <v>0</v>
      </c>
      <c r="M135" s="67" t="str">
        <f>CONCATENATE("FAC9=",Input!K147)</f>
        <v>FAC9=</v>
      </c>
      <c r="N135" s="67">
        <f>CONCATENATE(Input!M147)</f>
      </c>
      <c r="O135" s="74"/>
      <c r="P135" s="66"/>
      <c r="Q135" s="66"/>
      <c r="R135" s="70"/>
      <c r="S135" s="70"/>
      <c r="T135" s="70"/>
      <c r="U135" s="70"/>
      <c r="V135" s="74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66"/>
      <c r="AN135" s="70"/>
      <c r="AO135" s="70"/>
      <c r="AP135" s="70"/>
      <c r="AQ135" s="53">
        <f>CONCATENATE(Input!D147)</f>
      </c>
      <c r="AR135" s="53">
        <f>CONCATENATE(Input!E147)</f>
      </c>
    </row>
    <row r="136" spans="1:44" s="77" customFormat="1" ht="10.5">
      <c r="A136" s="70">
        <v>129</v>
      </c>
      <c r="B136" s="71" t="s">
        <v>97</v>
      </c>
      <c r="C136" s="67" t="str">
        <f>IF(Input!F148-Input!G148&gt;=0,"40","50")</f>
        <v>40</v>
      </c>
      <c r="D136" s="75" t="s">
        <v>98</v>
      </c>
      <c r="E136" s="71">
        <f>CONCATENATE(Input!B148)</f>
      </c>
      <c r="F136" s="67">
        <f>CONCATENATE(Input!$D$14)</f>
      </c>
      <c r="G136" s="67">
        <f>CONCATENATE(Input!$D$12)</f>
      </c>
      <c r="H136" s="67" t="str">
        <f>IF(INT(TEXT(Input!$D$5,"mm"))&gt;=10,CONCATENATE(RIGHT(TEXT(Input!$D$5,"yyyy")+543,2)+1&amp;"31000"),CONCATENATE(RIGHT(TEXT(Input!$D$5,"yyyy")+543,2)&amp;"31000"))</f>
        <v>4331000</v>
      </c>
      <c r="I136" s="71">
        <f t="shared" si="2"/>
      </c>
      <c r="J136" s="67">
        <f t="shared" si="3"/>
      </c>
      <c r="K136" s="87">
        <f>CONCATENATE(Input!J148)</f>
      </c>
      <c r="L136" s="72">
        <f>ABS(Input!F148-Input!G148)</f>
        <v>0</v>
      </c>
      <c r="M136" s="67" t="str">
        <f>CONCATENATE("FAC9=",Input!K148)</f>
        <v>FAC9=</v>
      </c>
      <c r="N136" s="67">
        <f>CONCATENATE(Input!M148)</f>
      </c>
      <c r="O136" s="74"/>
      <c r="P136" s="66"/>
      <c r="Q136" s="66"/>
      <c r="R136" s="70"/>
      <c r="S136" s="70"/>
      <c r="T136" s="70"/>
      <c r="U136" s="70"/>
      <c r="V136" s="74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66"/>
      <c r="AN136" s="70"/>
      <c r="AO136" s="70"/>
      <c r="AP136" s="70"/>
      <c r="AQ136" s="53">
        <f>CONCATENATE(Input!D148)</f>
      </c>
      <c r="AR136" s="53">
        <f>CONCATENATE(Input!E148)</f>
      </c>
    </row>
    <row r="137" spans="1:44" s="77" customFormat="1" ht="10.5">
      <c r="A137" s="74">
        <v>130</v>
      </c>
      <c r="B137" s="71" t="s">
        <v>97</v>
      </c>
      <c r="C137" s="67" t="str">
        <f>IF(Input!F149-Input!G149&gt;=0,"40","50")</f>
        <v>40</v>
      </c>
      <c r="D137" s="75" t="s">
        <v>98</v>
      </c>
      <c r="E137" s="71">
        <f>CONCATENATE(Input!B149)</f>
      </c>
      <c r="F137" s="67">
        <f>CONCATENATE(Input!$D$14)</f>
      </c>
      <c r="G137" s="67">
        <f>CONCATENATE(Input!$D$12)</f>
      </c>
      <c r="H137" s="67" t="str">
        <f>IF(INT(TEXT(Input!$D$5,"mm"))&gt;=10,CONCATENATE(RIGHT(TEXT(Input!$D$5,"yyyy")+543,2)+1&amp;"31000"),CONCATENATE(RIGHT(TEXT(Input!$D$5,"yyyy")+543,2)&amp;"31000"))</f>
        <v>4331000</v>
      </c>
      <c r="I137" s="71">
        <f aca="true" t="shared" si="4" ref="I137:I257">CONCATENATE(LEFT($K$5,5))</f>
      </c>
      <c r="J137" s="67">
        <f aca="true" t="shared" si="5" ref="J137:J200">IF(LEN(F137)&gt;0,"P"&amp;F137,"")</f>
      </c>
      <c r="K137" s="87">
        <f>CONCATENATE(Input!J149)</f>
      </c>
      <c r="L137" s="72">
        <f>ABS(Input!F149-Input!G149)</f>
        <v>0</v>
      </c>
      <c r="M137" s="67" t="str">
        <f>CONCATENATE("FAC9=",Input!K149)</f>
        <v>FAC9=</v>
      </c>
      <c r="N137" s="67">
        <f>CONCATENATE(Input!M149)</f>
      </c>
      <c r="O137" s="74"/>
      <c r="P137" s="66"/>
      <c r="Q137" s="66"/>
      <c r="R137" s="70"/>
      <c r="S137" s="70"/>
      <c r="T137" s="70"/>
      <c r="U137" s="70"/>
      <c r="V137" s="74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66"/>
      <c r="AN137" s="70"/>
      <c r="AO137" s="70"/>
      <c r="AP137" s="70"/>
      <c r="AQ137" s="53">
        <f>CONCATENATE(Input!D149)</f>
      </c>
      <c r="AR137" s="53">
        <f>CONCATENATE(Input!E149)</f>
      </c>
    </row>
    <row r="138" spans="1:44" s="77" customFormat="1" ht="10.5">
      <c r="A138" s="74">
        <v>131</v>
      </c>
      <c r="B138" s="71" t="s">
        <v>97</v>
      </c>
      <c r="C138" s="67" t="str">
        <f>IF(Input!F150-Input!G150&gt;=0,"40","50")</f>
        <v>40</v>
      </c>
      <c r="D138" s="75" t="s">
        <v>98</v>
      </c>
      <c r="E138" s="71">
        <f>CONCATENATE(Input!B150)</f>
      </c>
      <c r="F138" s="67">
        <f>CONCATENATE(Input!$D$14)</f>
      </c>
      <c r="G138" s="67">
        <f>CONCATENATE(Input!$D$12)</f>
      </c>
      <c r="H138" s="67" t="str">
        <f>IF(INT(TEXT(Input!$D$5,"mm"))&gt;=10,CONCATENATE(RIGHT(TEXT(Input!$D$5,"yyyy")+543,2)+1&amp;"31000"),CONCATENATE(RIGHT(TEXT(Input!$D$5,"yyyy")+543,2)&amp;"31000"))</f>
        <v>4331000</v>
      </c>
      <c r="I138" s="71">
        <f t="shared" si="4"/>
      </c>
      <c r="J138" s="67">
        <f t="shared" si="5"/>
      </c>
      <c r="K138" s="87">
        <f>CONCATENATE(Input!J150)</f>
      </c>
      <c r="L138" s="72">
        <f>ABS(Input!F150-Input!G150)</f>
        <v>0</v>
      </c>
      <c r="M138" s="67" t="str">
        <f>CONCATENATE("FAC9=",Input!K150)</f>
        <v>FAC9=</v>
      </c>
      <c r="N138" s="67">
        <f>CONCATENATE(Input!M150)</f>
      </c>
      <c r="O138" s="74"/>
      <c r="P138" s="66"/>
      <c r="Q138" s="66"/>
      <c r="R138" s="70"/>
      <c r="S138" s="70"/>
      <c r="T138" s="70"/>
      <c r="U138" s="70"/>
      <c r="V138" s="74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66"/>
      <c r="AN138" s="70"/>
      <c r="AO138" s="70"/>
      <c r="AP138" s="70"/>
      <c r="AQ138" s="53">
        <f>CONCATENATE(Input!D150)</f>
      </c>
      <c r="AR138" s="53">
        <f>CONCATENATE(Input!E150)</f>
      </c>
    </row>
    <row r="139" spans="1:44" s="77" customFormat="1" ht="10.5">
      <c r="A139" s="70">
        <v>132</v>
      </c>
      <c r="B139" s="71" t="s">
        <v>97</v>
      </c>
      <c r="C139" s="67" t="str">
        <f>IF(Input!F151-Input!G151&gt;=0,"40","50")</f>
        <v>40</v>
      </c>
      <c r="D139" s="75" t="s">
        <v>98</v>
      </c>
      <c r="E139" s="71">
        <f>CONCATENATE(Input!B151)</f>
      </c>
      <c r="F139" s="67">
        <f>CONCATENATE(Input!$D$14)</f>
      </c>
      <c r="G139" s="67">
        <f>CONCATENATE(Input!$D$12)</f>
      </c>
      <c r="H139" s="67" t="str">
        <f>IF(INT(TEXT(Input!$D$5,"mm"))&gt;=10,CONCATENATE(RIGHT(TEXT(Input!$D$5,"yyyy")+543,2)+1&amp;"31000"),CONCATENATE(RIGHT(TEXT(Input!$D$5,"yyyy")+543,2)&amp;"31000"))</f>
        <v>4331000</v>
      </c>
      <c r="I139" s="71">
        <f t="shared" si="4"/>
      </c>
      <c r="J139" s="67">
        <f t="shared" si="5"/>
      </c>
      <c r="K139" s="87">
        <f>CONCATENATE(Input!J151)</f>
      </c>
      <c r="L139" s="72">
        <f>ABS(Input!F151-Input!G151)</f>
        <v>0</v>
      </c>
      <c r="M139" s="67" t="str">
        <f>CONCATENATE("FAC9=",Input!K151)</f>
        <v>FAC9=</v>
      </c>
      <c r="N139" s="67">
        <f>CONCATENATE(Input!M151)</f>
      </c>
      <c r="O139" s="74"/>
      <c r="P139" s="66"/>
      <c r="Q139" s="66"/>
      <c r="R139" s="70"/>
      <c r="S139" s="70"/>
      <c r="T139" s="70"/>
      <c r="U139" s="70"/>
      <c r="V139" s="74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66"/>
      <c r="AN139" s="70"/>
      <c r="AO139" s="70"/>
      <c r="AP139" s="70"/>
      <c r="AQ139" s="53">
        <f>CONCATENATE(Input!D151)</f>
      </c>
      <c r="AR139" s="53">
        <f>CONCATENATE(Input!E151)</f>
      </c>
    </row>
    <row r="140" spans="1:44" s="77" customFormat="1" ht="10.5">
      <c r="A140" s="74">
        <v>133</v>
      </c>
      <c r="B140" s="71" t="s">
        <v>97</v>
      </c>
      <c r="C140" s="67" t="str">
        <f>IF(Input!F152-Input!G152&gt;=0,"40","50")</f>
        <v>40</v>
      </c>
      <c r="D140" s="75" t="s">
        <v>98</v>
      </c>
      <c r="E140" s="71">
        <f>CONCATENATE(Input!B152)</f>
      </c>
      <c r="F140" s="67">
        <f>CONCATENATE(Input!$D$14)</f>
      </c>
      <c r="G140" s="67">
        <f>CONCATENATE(Input!$D$12)</f>
      </c>
      <c r="H140" s="67" t="str">
        <f>IF(INT(TEXT(Input!$D$5,"mm"))&gt;=10,CONCATENATE(RIGHT(TEXT(Input!$D$5,"yyyy")+543,2)+1&amp;"31000"),CONCATENATE(RIGHT(TEXT(Input!$D$5,"yyyy")+543,2)&amp;"31000"))</f>
        <v>4331000</v>
      </c>
      <c r="I140" s="71">
        <f t="shared" si="4"/>
      </c>
      <c r="J140" s="67">
        <f t="shared" si="5"/>
      </c>
      <c r="K140" s="87">
        <f>CONCATENATE(Input!J152)</f>
      </c>
      <c r="L140" s="72">
        <f>ABS(Input!F152-Input!G152)</f>
        <v>0</v>
      </c>
      <c r="M140" s="67" t="str">
        <f>CONCATENATE("FAC9=",Input!K152)</f>
        <v>FAC9=</v>
      </c>
      <c r="N140" s="67">
        <f>CONCATENATE(Input!M152)</f>
      </c>
      <c r="O140" s="74"/>
      <c r="P140" s="66"/>
      <c r="Q140" s="66"/>
      <c r="R140" s="70"/>
      <c r="S140" s="70"/>
      <c r="T140" s="70"/>
      <c r="U140" s="70"/>
      <c r="V140" s="74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66"/>
      <c r="AN140" s="70"/>
      <c r="AO140" s="70"/>
      <c r="AP140" s="70"/>
      <c r="AQ140" s="53">
        <f>CONCATENATE(Input!D152)</f>
      </c>
      <c r="AR140" s="53">
        <f>CONCATENATE(Input!E152)</f>
      </c>
    </row>
    <row r="141" spans="1:44" s="77" customFormat="1" ht="10.5">
      <c r="A141" s="74">
        <v>134</v>
      </c>
      <c r="B141" s="71" t="s">
        <v>97</v>
      </c>
      <c r="C141" s="67" t="str">
        <f>IF(Input!F153-Input!G153&gt;=0,"40","50")</f>
        <v>40</v>
      </c>
      <c r="D141" s="75" t="s">
        <v>98</v>
      </c>
      <c r="E141" s="71">
        <f>CONCATENATE(Input!B153)</f>
      </c>
      <c r="F141" s="67">
        <f>CONCATENATE(Input!$D$14)</f>
      </c>
      <c r="G141" s="67">
        <f>CONCATENATE(Input!$D$12)</f>
      </c>
      <c r="H141" s="67" t="str">
        <f>IF(INT(TEXT(Input!$D$5,"mm"))&gt;=10,CONCATENATE(RIGHT(TEXT(Input!$D$5,"yyyy")+543,2)+1&amp;"31000"),CONCATENATE(RIGHT(TEXT(Input!$D$5,"yyyy")+543,2)&amp;"31000"))</f>
        <v>4331000</v>
      </c>
      <c r="I141" s="71">
        <f t="shared" si="4"/>
      </c>
      <c r="J141" s="67">
        <f t="shared" si="5"/>
      </c>
      <c r="K141" s="87">
        <f>CONCATENATE(Input!J153)</f>
      </c>
      <c r="L141" s="72">
        <f>ABS(Input!F153-Input!G153)</f>
        <v>0</v>
      </c>
      <c r="M141" s="67" t="str">
        <f>CONCATENATE("FAC9=",Input!K153)</f>
        <v>FAC9=</v>
      </c>
      <c r="N141" s="67">
        <f>CONCATENATE(Input!M153)</f>
      </c>
      <c r="O141" s="74"/>
      <c r="P141" s="66"/>
      <c r="Q141" s="66"/>
      <c r="R141" s="70"/>
      <c r="S141" s="70"/>
      <c r="T141" s="70"/>
      <c r="U141" s="70"/>
      <c r="V141" s="74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66"/>
      <c r="AN141" s="70"/>
      <c r="AO141" s="70"/>
      <c r="AP141" s="70"/>
      <c r="AQ141" s="53">
        <f>CONCATENATE(Input!D153)</f>
      </c>
      <c r="AR141" s="53">
        <f>CONCATENATE(Input!E153)</f>
      </c>
    </row>
    <row r="142" spans="1:44" s="77" customFormat="1" ht="10.5">
      <c r="A142" s="70">
        <v>135</v>
      </c>
      <c r="B142" s="71" t="s">
        <v>97</v>
      </c>
      <c r="C142" s="67" t="str">
        <f>IF(Input!F154-Input!G154&gt;=0,"40","50")</f>
        <v>40</v>
      </c>
      <c r="D142" s="75" t="s">
        <v>98</v>
      </c>
      <c r="E142" s="71">
        <f>CONCATENATE(Input!B154)</f>
      </c>
      <c r="F142" s="67">
        <f>CONCATENATE(Input!$D$14)</f>
      </c>
      <c r="G142" s="67">
        <f>CONCATENATE(Input!$D$12)</f>
      </c>
      <c r="H142" s="67" t="str">
        <f>IF(INT(TEXT(Input!$D$5,"mm"))&gt;=10,CONCATENATE(RIGHT(TEXT(Input!$D$5,"yyyy")+543,2)+1&amp;"31000"),CONCATENATE(RIGHT(TEXT(Input!$D$5,"yyyy")+543,2)&amp;"31000"))</f>
        <v>4331000</v>
      </c>
      <c r="I142" s="71">
        <f t="shared" si="4"/>
      </c>
      <c r="J142" s="67">
        <f t="shared" si="5"/>
      </c>
      <c r="K142" s="87">
        <f>CONCATENATE(Input!J154)</f>
      </c>
      <c r="L142" s="72">
        <f>ABS(Input!F154-Input!G154)</f>
        <v>0</v>
      </c>
      <c r="M142" s="67" t="str">
        <f>CONCATENATE("FAC9=",Input!K154)</f>
        <v>FAC9=</v>
      </c>
      <c r="N142" s="67">
        <f>CONCATENATE(Input!M154)</f>
      </c>
      <c r="O142" s="74"/>
      <c r="P142" s="66"/>
      <c r="Q142" s="66"/>
      <c r="R142" s="70"/>
      <c r="S142" s="70"/>
      <c r="T142" s="70"/>
      <c r="U142" s="70"/>
      <c r="V142" s="74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66"/>
      <c r="AN142" s="70"/>
      <c r="AO142" s="70"/>
      <c r="AP142" s="70"/>
      <c r="AQ142" s="53">
        <f>CONCATENATE(Input!D154)</f>
      </c>
      <c r="AR142" s="53">
        <f>CONCATENATE(Input!E154)</f>
      </c>
    </row>
    <row r="143" spans="1:44" s="77" customFormat="1" ht="10.5">
      <c r="A143" s="74">
        <v>136</v>
      </c>
      <c r="B143" s="71" t="s">
        <v>97</v>
      </c>
      <c r="C143" s="67" t="str">
        <f>IF(Input!F155-Input!G155&gt;=0,"40","50")</f>
        <v>40</v>
      </c>
      <c r="D143" s="75" t="s">
        <v>98</v>
      </c>
      <c r="E143" s="71">
        <f>CONCATENATE(Input!B155)</f>
      </c>
      <c r="F143" s="67">
        <f>CONCATENATE(Input!$D$14)</f>
      </c>
      <c r="G143" s="67">
        <f>CONCATENATE(Input!$D$12)</f>
      </c>
      <c r="H143" s="67" t="str">
        <f>IF(INT(TEXT(Input!$D$5,"mm"))&gt;=10,CONCATENATE(RIGHT(TEXT(Input!$D$5,"yyyy")+543,2)+1&amp;"31000"),CONCATENATE(RIGHT(TEXT(Input!$D$5,"yyyy")+543,2)&amp;"31000"))</f>
        <v>4331000</v>
      </c>
      <c r="I143" s="71">
        <f t="shared" si="4"/>
      </c>
      <c r="J143" s="67">
        <f t="shared" si="5"/>
      </c>
      <c r="K143" s="87">
        <f>CONCATENATE(Input!J155)</f>
      </c>
      <c r="L143" s="72">
        <f>ABS(Input!F155-Input!G155)</f>
        <v>0</v>
      </c>
      <c r="M143" s="67" t="str">
        <f>CONCATENATE("FAC9=",Input!K155)</f>
        <v>FAC9=</v>
      </c>
      <c r="N143" s="67">
        <f>CONCATENATE(Input!M155)</f>
      </c>
      <c r="O143" s="74"/>
      <c r="P143" s="66"/>
      <c r="Q143" s="66"/>
      <c r="R143" s="70"/>
      <c r="S143" s="70"/>
      <c r="T143" s="70"/>
      <c r="U143" s="70"/>
      <c r="V143" s="74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66"/>
      <c r="AN143" s="70"/>
      <c r="AO143" s="70"/>
      <c r="AP143" s="70"/>
      <c r="AQ143" s="53">
        <f>CONCATENATE(Input!D155)</f>
      </c>
      <c r="AR143" s="53">
        <f>CONCATENATE(Input!E155)</f>
      </c>
    </row>
    <row r="144" spans="1:44" s="77" customFormat="1" ht="10.5">
      <c r="A144" s="74">
        <v>137</v>
      </c>
      <c r="B144" s="71" t="s">
        <v>97</v>
      </c>
      <c r="C144" s="67" t="str">
        <f>IF(Input!F156-Input!G156&gt;=0,"40","50")</f>
        <v>40</v>
      </c>
      <c r="D144" s="75" t="s">
        <v>98</v>
      </c>
      <c r="E144" s="71">
        <f>CONCATENATE(Input!B156)</f>
      </c>
      <c r="F144" s="67">
        <f>CONCATENATE(Input!$D$14)</f>
      </c>
      <c r="G144" s="67">
        <f>CONCATENATE(Input!$D$12)</f>
      </c>
      <c r="H144" s="67" t="str">
        <f>IF(INT(TEXT(Input!$D$5,"mm"))&gt;=10,CONCATENATE(RIGHT(TEXT(Input!$D$5,"yyyy")+543,2)+1&amp;"31000"),CONCATENATE(RIGHT(TEXT(Input!$D$5,"yyyy")+543,2)&amp;"31000"))</f>
        <v>4331000</v>
      </c>
      <c r="I144" s="71">
        <f t="shared" si="4"/>
      </c>
      <c r="J144" s="67">
        <f t="shared" si="5"/>
      </c>
      <c r="K144" s="87">
        <f>CONCATENATE(Input!J156)</f>
      </c>
      <c r="L144" s="72">
        <f>ABS(Input!F156-Input!G156)</f>
        <v>0</v>
      </c>
      <c r="M144" s="67" t="str">
        <f>CONCATENATE("FAC9=",Input!K156)</f>
        <v>FAC9=</v>
      </c>
      <c r="N144" s="67">
        <f>CONCATENATE(Input!M156)</f>
      </c>
      <c r="O144" s="74"/>
      <c r="P144" s="66"/>
      <c r="Q144" s="66"/>
      <c r="R144" s="70"/>
      <c r="S144" s="70"/>
      <c r="T144" s="70"/>
      <c r="U144" s="70"/>
      <c r="V144" s="74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66"/>
      <c r="AN144" s="70"/>
      <c r="AO144" s="70"/>
      <c r="AP144" s="70"/>
      <c r="AQ144" s="53">
        <f>CONCATENATE(Input!D156)</f>
      </c>
      <c r="AR144" s="53">
        <f>CONCATENATE(Input!E156)</f>
      </c>
    </row>
    <row r="145" spans="1:44" s="77" customFormat="1" ht="10.5">
      <c r="A145" s="70">
        <v>138</v>
      </c>
      <c r="B145" s="71" t="s">
        <v>97</v>
      </c>
      <c r="C145" s="67" t="str">
        <f>IF(Input!F157-Input!G157&gt;=0,"40","50")</f>
        <v>40</v>
      </c>
      <c r="D145" s="75" t="s">
        <v>98</v>
      </c>
      <c r="E145" s="71">
        <f>CONCATENATE(Input!B157)</f>
      </c>
      <c r="F145" s="67">
        <f>CONCATENATE(Input!$D$14)</f>
      </c>
      <c r="G145" s="67">
        <f>CONCATENATE(Input!$D$12)</f>
      </c>
      <c r="H145" s="67" t="str">
        <f>IF(INT(TEXT(Input!$D$5,"mm"))&gt;=10,CONCATENATE(RIGHT(TEXT(Input!$D$5,"yyyy")+543,2)+1&amp;"31000"),CONCATENATE(RIGHT(TEXT(Input!$D$5,"yyyy")+543,2)&amp;"31000"))</f>
        <v>4331000</v>
      </c>
      <c r="I145" s="71">
        <f t="shared" si="4"/>
      </c>
      <c r="J145" s="67">
        <f t="shared" si="5"/>
      </c>
      <c r="K145" s="87">
        <f>CONCATENATE(Input!J157)</f>
      </c>
      <c r="L145" s="72">
        <f>ABS(Input!F157-Input!G157)</f>
        <v>0</v>
      </c>
      <c r="M145" s="67" t="str">
        <f>CONCATENATE("FAC9=",Input!K157)</f>
        <v>FAC9=</v>
      </c>
      <c r="N145" s="67">
        <f>CONCATENATE(Input!M157)</f>
      </c>
      <c r="O145" s="74"/>
      <c r="P145" s="66"/>
      <c r="Q145" s="66"/>
      <c r="R145" s="70"/>
      <c r="S145" s="70"/>
      <c r="T145" s="70"/>
      <c r="U145" s="70"/>
      <c r="V145" s="74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66"/>
      <c r="AN145" s="70"/>
      <c r="AO145" s="70"/>
      <c r="AP145" s="70"/>
      <c r="AQ145" s="53">
        <f>CONCATENATE(Input!D157)</f>
      </c>
      <c r="AR145" s="53">
        <f>CONCATENATE(Input!E157)</f>
      </c>
    </row>
    <row r="146" spans="1:44" s="77" customFormat="1" ht="10.5">
      <c r="A146" s="74">
        <v>139</v>
      </c>
      <c r="B146" s="71" t="s">
        <v>97</v>
      </c>
      <c r="C146" s="67" t="str">
        <f>IF(Input!F158-Input!G158&gt;=0,"40","50")</f>
        <v>40</v>
      </c>
      <c r="D146" s="75" t="s">
        <v>98</v>
      </c>
      <c r="E146" s="71">
        <f>CONCATENATE(Input!B158)</f>
      </c>
      <c r="F146" s="67">
        <f>CONCATENATE(Input!$D$14)</f>
      </c>
      <c r="G146" s="67">
        <f>CONCATENATE(Input!$D$12)</f>
      </c>
      <c r="H146" s="67" t="str">
        <f>IF(INT(TEXT(Input!$D$5,"mm"))&gt;=10,CONCATENATE(RIGHT(TEXT(Input!$D$5,"yyyy")+543,2)+1&amp;"31000"),CONCATENATE(RIGHT(TEXT(Input!$D$5,"yyyy")+543,2)&amp;"31000"))</f>
        <v>4331000</v>
      </c>
      <c r="I146" s="71">
        <f t="shared" si="4"/>
      </c>
      <c r="J146" s="67">
        <f t="shared" si="5"/>
      </c>
      <c r="K146" s="87">
        <f>CONCATENATE(Input!J158)</f>
      </c>
      <c r="L146" s="72">
        <f>ABS(Input!F158-Input!G158)</f>
        <v>0</v>
      </c>
      <c r="M146" s="67" t="str">
        <f>CONCATENATE("FAC9=",Input!K158)</f>
        <v>FAC9=</v>
      </c>
      <c r="N146" s="67">
        <f>CONCATENATE(Input!M158)</f>
      </c>
      <c r="O146" s="74"/>
      <c r="P146" s="66"/>
      <c r="Q146" s="66"/>
      <c r="R146" s="70"/>
      <c r="S146" s="70"/>
      <c r="T146" s="70"/>
      <c r="U146" s="70"/>
      <c r="V146" s="74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66"/>
      <c r="AN146" s="70"/>
      <c r="AO146" s="70"/>
      <c r="AP146" s="70"/>
      <c r="AQ146" s="53">
        <f>CONCATENATE(Input!D158)</f>
      </c>
      <c r="AR146" s="53">
        <f>CONCATENATE(Input!E158)</f>
      </c>
    </row>
    <row r="147" spans="1:44" s="77" customFormat="1" ht="10.5">
      <c r="A147" s="74">
        <v>140</v>
      </c>
      <c r="B147" s="71" t="s">
        <v>97</v>
      </c>
      <c r="C147" s="67" t="str">
        <f>IF(Input!F159-Input!G159&gt;=0,"40","50")</f>
        <v>40</v>
      </c>
      <c r="D147" s="75" t="s">
        <v>98</v>
      </c>
      <c r="E147" s="71">
        <f>CONCATENATE(Input!B159)</f>
      </c>
      <c r="F147" s="67">
        <f>CONCATENATE(Input!$D$14)</f>
      </c>
      <c r="G147" s="67">
        <f>CONCATENATE(Input!$D$12)</f>
      </c>
      <c r="H147" s="67" t="str">
        <f>IF(INT(TEXT(Input!$D$5,"mm"))&gt;=10,CONCATENATE(RIGHT(TEXT(Input!$D$5,"yyyy")+543,2)+1&amp;"31000"),CONCATENATE(RIGHT(TEXT(Input!$D$5,"yyyy")+543,2)&amp;"31000"))</f>
        <v>4331000</v>
      </c>
      <c r="I147" s="71">
        <f t="shared" si="4"/>
      </c>
      <c r="J147" s="67">
        <f t="shared" si="5"/>
      </c>
      <c r="K147" s="87">
        <f>CONCATENATE(Input!J159)</f>
      </c>
      <c r="L147" s="72">
        <f>ABS(Input!F159-Input!G159)</f>
        <v>0</v>
      </c>
      <c r="M147" s="67" t="str">
        <f>CONCATENATE("FAC9=",Input!K159)</f>
        <v>FAC9=</v>
      </c>
      <c r="N147" s="67">
        <f>CONCATENATE(Input!M159)</f>
      </c>
      <c r="O147" s="74"/>
      <c r="P147" s="66"/>
      <c r="Q147" s="66"/>
      <c r="R147" s="70"/>
      <c r="S147" s="70"/>
      <c r="T147" s="70"/>
      <c r="U147" s="70"/>
      <c r="V147" s="74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66"/>
      <c r="AN147" s="70"/>
      <c r="AO147" s="70"/>
      <c r="AP147" s="70"/>
      <c r="AQ147" s="53">
        <f>CONCATENATE(Input!D159)</f>
      </c>
      <c r="AR147" s="53">
        <f>CONCATENATE(Input!E159)</f>
      </c>
    </row>
    <row r="148" spans="1:44" s="77" customFormat="1" ht="10.5">
      <c r="A148" s="70">
        <v>141</v>
      </c>
      <c r="B148" s="71" t="s">
        <v>97</v>
      </c>
      <c r="C148" s="67" t="str">
        <f>IF(Input!F160-Input!G160&gt;=0,"40","50")</f>
        <v>40</v>
      </c>
      <c r="D148" s="75" t="s">
        <v>98</v>
      </c>
      <c r="E148" s="71">
        <f>CONCATENATE(Input!B160)</f>
      </c>
      <c r="F148" s="67">
        <f>CONCATENATE(Input!$D$14)</f>
      </c>
      <c r="G148" s="67">
        <f>CONCATENATE(Input!$D$12)</f>
      </c>
      <c r="H148" s="67" t="str">
        <f>IF(INT(TEXT(Input!$D$5,"mm"))&gt;=10,CONCATENATE(RIGHT(TEXT(Input!$D$5,"yyyy")+543,2)+1&amp;"31000"),CONCATENATE(RIGHT(TEXT(Input!$D$5,"yyyy")+543,2)&amp;"31000"))</f>
        <v>4331000</v>
      </c>
      <c r="I148" s="71">
        <f t="shared" si="4"/>
      </c>
      <c r="J148" s="67">
        <f t="shared" si="5"/>
      </c>
      <c r="K148" s="87">
        <f>CONCATENATE(Input!J160)</f>
      </c>
      <c r="L148" s="72">
        <f>ABS(Input!F160-Input!G160)</f>
        <v>0</v>
      </c>
      <c r="M148" s="67" t="str">
        <f>CONCATENATE("FAC9=",Input!K160)</f>
        <v>FAC9=</v>
      </c>
      <c r="N148" s="67">
        <f>CONCATENATE(Input!M160)</f>
      </c>
      <c r="O148" s="74"/>
      <c r="P148" s="66"/>
      <c r="Q148" s="66"/>
      <c r="R148" s="70"/>
      <c r="S148" s="70"/>
      <c r="T148" s="70"/>
      <c r="U148" s="70"/>
      <c r="V148" s="74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66"/>
      <c r="AN148" s="70"/>
      <c r="AO148" s="70"/>
      <c r="AP148" s="70"/>
      <c r="AQ148" s="53">
        <f>CONCATENATE(Input!D160)</f>
      </c>
      <c r="AR148" s="53">
        <f>CONCATENATE(Input!E160)</f>
      </c>
    </row>
    <row r="149" spans="1:44" s="77" customFormat="1" ht="10.5">
      <c r="A149" s="74">
        <v>142</v>
      </c>
      <c r="B149" s="71" t="s">
        <v>97</v>
      </c>
      <c r="C149" s="67" t="str">
        <f>IF(Input!F161-Input!G161&gt;=0,"40","50")</f>
        <v>40</v>
      </c>
      <c r="D149" s="75" t="s">
        <v>98</v>
      </c>
      <c r="E149" s="71">
        <f>CONCATENATE(Input!B161)</f>
      </c>
      <c r="F149" s="67">
        <f>CONCATENATE(Input!$D$14)</f>
      </c>
      <c r="G149" s="67">
        <f>CONCATENATE(Input!$D$12)</f>
      </c>
      <c r="H149" s="67" t="str">
        <f>IF(INT(TEXT(Input!$D$5,"mm"))&gt;=10,CONCATENATE(RIGHT(TEXT(Input!$D$5,"yyyy")+543,2)+1&amp;"31000"),CONCATENATE(RIGHT(TEXT(Input!$D$5,"yyyy")+543,2)&amp;"31000"))</f>
        <v>4331000</v>
      </c>
      <c r="I149" s="71">
        <f t="shared" si="4"/>
      </c>
      <c r="J149" s="67">
        <f t="shared" si="5"/>
      </c>
      <c r="K149" s="87">
        <f>CONCATENATE(Input!J161)</f>
      </c>
      <c r="L149" s="72">
        <f>ABS(Input!F161-Input!G161)</f>
        <v>0</v>
      </c>
      <c r="M149" s="67" t="str">
        <f>CONCATENATE("FAC9=",Input!K161)</f>
        <v>FAC9=</v>
      </c>
      <c r="N149" s="67">
        <f>CONCATENATE(Input!M161)</f>
      </c>
      <c r="O149" s="74"/>
      <c r="P149" s="66"/>
      <c r="Q149" s="66"/>
      <c r="R149" s="70"/>
      <c r="S149" s="70"/>
      <c r="T149" s="70"/>
      <c r="U149" s="70"/>
      <c r="V149" s="74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66"/>
      <c r="AN149" s="70"/>
      <c r="AO149" s="70"/>
      <c r="AP149" s="70"/>
      <c r="AQ149" s="53">
        <f>CONCATENATE(Input!D161)</f>
      </c>
      <c r="AR149" s="53">
        <f>CONCATENATE(Input!E161)</f>
      </c>
    </row>
    <row r="150" spans="1:44" s="77" customFormat="1" ht="10.5">
      <c r="A150" s="74">
        <v>143</v>
      </c>
      <c r="B150" s="71" t="s">
        <v>97</v>
      </c>
      <c r="C150" s="67" t="str">
        <f>IF(Input!F162-Input!G162&gt;=0,"40","50")</f>
        <v>40</v>
      </c>
      <c r="D150" s="75" t="s">
        <v>98</v>
      </c>
      <c r="E150" s="71">
        <f>CONCATENATE(Input!B162)</f>
      </c>
      <c r="F150" s="67">
        <f>CONCATENATE(Input!$D$14)</f>
      </c>
      <c r="G150" s="67">
        <f>CONCATENATE(Input!$D$12)</f>
      </c>
      <c r="H150" s="67" t="str">
        <f>IF(INT(TEXT(Input!$D$5,"mm"))&gt;=10,CONCATENATE(RIGHT(TEXT(Input!$D$5,"yyyy")+543,2)+1&amp;"31000"),CONCATENATE(RIGHT(TEXT(Input!$D$5,"yyyy")+543,2)&amp;"31000"))</f>
        <v>4331000</v>
      </c>
      <c r="I150" s="71">
        <f t="shared" si="4"/>
      </c>
      <c r="J150" s="67">
        <f t="shared" si="5"/>
      </c>
      <c r="K150" s="87">
        <f>CONCATENATE(Input!J162)</f>
      </c>
      <c r="L150" s="72">
        <f>ABS(Input!F162-Input!G162)</f>
        <v>0</v>
      </c>
      <c r="M150" s="67" t="str">
        <f>CONCATENATE("FAC9=",Input!K162)</f>
        <v>FAC9=</v>
      </c>
      <c r="N150" s="67">
        <f>CONCATENATE(Input!M162)</f>
      </c>
      <c r="O150" s="74"/>
      <c r="P150" s="66"/>
      <c r="Q150" s="66"/>
      <c r="R150" s="70"/>
      <c r="S150" s="70"/>
      <c r="T150" s="70"/>
      <c r="U150" s="70"/>
      <c r="V150" s="74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66"/>
      <c r="AN150" s="70"/>
      <c r="AO150" s="70"/>
      <c r="AP150" s="70"/>
      <c r="AQ150" s="53">
        <f>CONCATENATE(Input!D162)</f>
      </c>
      <c r="AR150" s="53">
        <f>CONCATENATE(Input!E162)</f>
      </c>
    </row>
    <row r="151" spans="1:44" s="77" customFormat="1" ht="10.5">
      <c r="A151" s="70">
        <v>144</v>
      </c>
      <c r="B151" s="71" t="s">
        <v>97</v>
      </c>
      <c r="C151" s="67" t="str">
        <f>IF(Input!F163-Input!G163&gt;=0,"40","50")</f>
        <v>40</v>
      </c>
      <c r="D151" s="75" t="s">
        <v>98</v>
      </c>
      <c r="E151" s="71">
        <f>CONCATENATE(Input!B163)</f>
      </c>
      <c r="F151" s="67">
        <f>CONCATENATE(Input!$D$14)</f>
      </c>
      <c r="G151" s="67">
        <f>CONCATENATE(Input!$D$12)</f>
      </c>
      <c r="H151" s="67" t="str">
        <f>IF(INT(TEXT(Input!$D$5,"mm"))&gt;=10,CONCATENATE(RIGHT(TEXT(Input!$D$5,"yyyy")+543,2)+1&amp;"31000"),CONCATENATE(RIGHT(TEXT(Input!$D$5,"yyyy")+543,2)&amp;"31000"))</f>
        <v>4331000</v>
      </c>
      <c r="I151" s="71">
        <f t="shared" si="4"/>
      </c>
      <c r="J151" s="67">
        <f t="shared" si="5"/>
      </c>
      <c r="K151" s="87">
        <f>CONCATENATE(Input!J163)</f>
      </c>
      <c r="L151" s="72">
        <f>ABS(Input!F163-Input!G163)</f>
        <v>0</v>
      </c>
      <c r="M151" s="67" t="str">
        <f>CONCATENATE("FAC9=",Input!K163)</f>
        <v>FAC9=</v>
      </c>
      <c r="N151" s="67">
        <f>CONCATENATE(Input!M163)</f>
      </c>
      <c r="O151" s="74"/>
      <c r="P151" s="66"/>
      <c r="Q151" s="66"/>
      <c r="R151" s="70"/>
      <c r="S151" s="70"/>
      <c r="T151" s="70"/>
      <c r="U151" s="70"/>
      <c r="V151" s="74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66"/>
      <c r="AN151" s="70"/>
      <c r="AO151" s="70"/>
      <c r="AP151" s="70"/>
      <c r="AQ151" s="53">
        <f>CONCATENATE(Input!D163)</f>
      </c>
      <c r="AR151" s="53">
        <f>CONCATENATE(Input!E163)</f>
      </c>
    </row>
    <row r="152" spans="1:44" s="77" customFormat="1" ht="10.5">
      <c r="A152" s="74">
        <v>145</v>
      </c>
      <c r="B152" s="71" t="s">
        <v>97</v>
      </c>
      <c r="C152" s="67" t="str">
        <f>IF(Input!F164-Input!G164&gt;=0,"40","50")</f>
        <v>40</v>
      </c>
      <c r="D152" s="75" t="s">
        <v>98</v>
      </c>
      <c r="E152" s="71">
        <f>CONCATENATE(Input!B164)</f>
      </c>
      <c r="F152" s="67">
        <f>CONCATENATE(Input!$D$14)</f>
      </c>
      <c r="G152" s="67">
        <f>CONCATENATE(Input!$D$12)</f>
      </c>
      <c r="H152" s="67" t="str">
        <f>IF(INT(TEXT(Input!$D$5,"mm"))&gt;=10,CONCATENATE(RIGHT(TEXT(Input!$D$5,"yyyy")+543,2)+1&amp;"31000"),CONCATENATE(RIGHT(TEXT(Input!$D$5,"yyyy")+543,2)&amp;"31000"))</f>
        <v>4331000</v>
      </c>
      <c r="I152" s="71">
        <f t="shared" si="4"/>
      </c>
      <c r="J152" s="67">
        <f t="shared" si="5"/>
      </c>
      <c r="K152" s="87">
        <f>CONCATENATE(Input!J164)</f>
      </c>
      <c r="L152" s="72">
        <f>ABS(Input!F164-Input!G164)</f>
        <v>0</v>
      </c>
      <c r="M152" s="67" t="str">
        <f>CONCATENATE("FAC9=",Input!K164)</f>
        <v>FAC9=</v>
      </c>
      <c r="N152" s="67">
        <f>CONCATENATE(Input!M164)</f>
      </c>
      <c r="O152" s="74"/>
      <c r="P152" s="66"/>
      <c r="Q152" s="66"/>
      <c r="R152" s="70"/>
      <c r="S152" s="70"/>
      <c r="T152" s="70"/>
      <c r="U152" s="70"/>
      <c r="V152" s="74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66"/>
      <c r="AN152" s="70"/>
      <c r="AO152" s="70"/>
      <c r="AP152" s="70"/>
      <c r="AQ152" s="53">
        <f>CONCATENATE(Input!D164)</f>
      </c>
      <c r="AR152" s="53">
        <f>CONCATENATE(Input!E164)</f>
      </c>
    </row>
    <row r="153" spans="1:44" s="77" customFormat="1" ht="10.5">
      <c r="A153" s="74">
        <v>146</v>
      </c>
      <c r="B153" s="71" t="s">
        <v>97</v>
      </c>
      <c r="C153" s="67" t="str">
        <f>IF(Input!F165-Input!G165&gt;=0,"40","50")</f>
        <v>40</v>
      </c>
      <c r="D153" s="75" t="s">
        <v>98</v>
      </c>
      <c r="E153" s="71">
        <f>CONCATENATE(Input!B165)</f>
      </c>
      <c r="F153" s="67">
        <f>CONCATENATE(Input!$D$14)</f>
      </c>
      <c r="G153" s="67">
        <f>CONCATENATE(Input!$D$12)</f>
      </c>
      <c r="H153" s="67" t="str">
        <f>IF(INT(TEXT(Input!$D$5,"mm"))&gt;=10,CONCATENATE(RIGHT(TEXT(Input!$D$5,"yyyy")+543,2)+1&amp;"31000"),CONCATENATE(RIGHT(TEXT(Input!$D$5,"yyyy")+543,2)&amp;"31000"))</f>
        <v>4331000</v>
      </c>
      <c r="I153" s="71">
        <f t="shared" si="4"/>
      </c>
      <c r="J153" s="67">
        <f t="shared" si="5"/>
      </c>
      <c r="K153" s="87">
        <f>CONCATENATE(Input!J165)</f>
      </c>
      <c r="L153" s="72">
        <f>ABS(Input!F165-Input!G165)</f>
        <v>0</v>
      </c>
      <c r="M153" s="67" t="str">
        <f>CONCATENATE("FAC9=",Input!K165)</f>
        <v>FAC9=</v>
      </c>
      <c r="N153" s="67">
        <f>CONCATENATE(Input!M165)</f>
      </c>
      <c r="O153" s="74"/>
      <c r="P153" s="66"/>
      <c r="Q153" s="66"/>
      <c r="R153" s="70"/>
      <c r="S153" s="70"/>
      <c r="T153" s="70"/>
      <c r="U153" s="70"/>
      <c r="V153" s="74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66"/>
      <c r="AN153" s="70"/>
      <c r="AO153" s="70"/>
      <c r="AP153" s="70"/>
      <c r="AQ153" s="53">
        <f>CONCATENATE(Input!D165)</f>
      </c>
      <c r="AR153" s="53">
        <f>CONCATENATE(Input!E165)</f>
      </c>
    </row>
    <row r="154" spans="1:44" s="77" customFormat="1" ht="10.5">
      <c r="A154" s="70">
        <v>147</v>
      </c>
      <c r="B154" s="71" t="s">
        <v>97</v>
      </c>
      <c r="C154" s="67" t="str">
        <f>IF(Input!F166-Input!G166&gt;=0,"40","50")</f>
        <v>40</v>
      </c>
      <c r="D154" s="75" t="s">
        <v>98</v>
      </c>
      <c r="E154" s="71">
        <f>CONCATENATE(Input!B166)</f>
      </c>
      <c r="F154" s="67">
        <f>CONCATENATE(Input!$D$14)</f>
      </c>
      <c r="G154" s="67">
        <f>CONCATENATE(Input!$D$12)</f>
      </c>
      <c r="H154" s="67" t="str">
        <f>IF(INT(TEXT(Input!$D$5,"mm"))&gt;=10,CONCATENATE(RIGHT(TEXT(Input!$D$5,"yyyy")+543,2)+1&amp;"31000"),CONCATENATE(RIGHT(TEXT(Input!$D$5,"yyyy")+543,2)&amp;"31000"))</f>
        <v>4331000</v>
      </c>
      <c r="I154" s="71">
        <f t="shared" si="4"/>
      </c>
      <c r="J154" s="67">
        <f t="shared" si="5"/>
      </c>
      <c r="K154" s="87">
        <f>CONCATENATE(Input!J166)</f>
      </c>
      <c r="L154" s="72">
        <f>ABS(Input!F166-Input!G166)</f>
        <v>0</v>
      </c>
      <c r="M154" s="67" t="str">
        <f>CONCATENATE("FAC9=",Input!K166)</f>
        <v>FAC9=</v>
      </c>
      <c r="N154" s="67">
        <f>CONCATENATE(Input!M166)</f>
      </c>
      <c r="O154" s="74"/>
      <c r="P154" s="66"/>
      <c r="Q154" s="66"/>
      <c r="R154" s="70"/>
      <c r="S154" s="70"/>
      <c r="T154" s="70"/>
      <c r="U154" s="70"/>
      <c r="V154" s="74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66"/>
      <c r="AN154" s="70"/>
      <c r="AO154" s="70"/>
      <c r="AP154" s="70"/>
      <c r="AQ154" s="53">
        <f>CONCATENATE(Input!D166)</f>
      </c>
      <c r="AR154" s="53">
        <f>CONCATENATE(Input!E166)</f>
      </c>
    </row>
    <row r="155" spans="1:44" s="77" customFormat="1" ht="10.5">
      <c r="A155" s="74">
        <v>148</v>
      </c>
      <c r="B155" s="71" t="s">
        <v>97</v>
      </c>
      <c r="C155" s="67" t="str">
        <f>IF(Input!F167-Input!G167&gt;=0,"40","50")</f>
        <v>40</v>
      </c>
      <c r="D155" s="75" t="s">
        <v>98</v>
      </c>
      <c r="E155" s="71">
        <f>CONCATENATE(Input!B167)</f>
      </c>
      <c r="F155" s="67">
        <f>CONCATENATE(Input!$D$14)</f>
      </c>
      <c r="G155" s="67">
        <f>CONCATENATE(Input!$D$12)</f>
      </c>
      <c r="H155" s="67" t="str">
        <f>IF(INT(TEXT(Input!$D$5,"mm"))&gt;=10,CONCATENATE(RIGHT(TEXT(Input!$D$5,"yyyy")+543,2)+1&amp;"31000"),CONCATENATE(RIGHT(TEXT(Input!$D$5,"yyyy")+543,2)&amp;"31000"))</f>
        <v>4331000</v>
      </c>
      <c r="I155" s="71">
        <f t="shared" si="4"/>
      </c>
      <c r="J155" s="67">
        <f t="shared" si="5"/>
      </c>
      <c r="K155" s="87">
        <f>CONCATENATE(Input!J167)</f>
      </c>
      <c r="L155" s="72">
        <f>ABS(Input!F167-Input!G167)</f>
        <v>0</v>
      </c>
      <c r="M155" s="67" t="str">
        <f>CONCATENATE("FAC9=",Input!K167)</f>
        <v>FAC9=</v>
      </c>
      <c r="N155" s="67">
        <f>CONCATENATE(Input!M167)</f>
      </c>
      <c r="O155" s="74"/>
      <c r="P155" s="66"/>
      <c r="Q155" s="66"/>
      <c r="R155" s="70"/>
      <c r="S155" s="70"/>
      <c r="T155" s="70"/>
      <c r="U155" s="70"/>
      <c r="V155" s="74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66"/>
      <c r="AN155" s="70"/>
      <c r="AO155" s="70"/>
      <c r="AP155" s="70"/>
      <c r="AQ155" s="53">
        <f>CONCATENATE(Input!D167)</f>
      </c>
      <c r="AR155" s="53">
        <f>CONCATENATE(Input!E167)</f>
      </c>
    </row>
    <row r="156" spans="1:44" s="77" customFormat="1" ht="10.5">
      <c r="A156" s="74">
        <v>149</v>
      </c>
      <c r="B156" s="71" t="s">
        <v>97</v>
      </c>
      <c r="C156" s="67" t="str">
        <f>IF(Input!F168-Input!G168&gt;=0,"40","50")</f>
        <v>40</v>
      </c>
      <c r="D156" s="75" t="s">
        <v>98</v>
      </c>
      <c r="E156" s="71">
        <f>CONCATENATE(Input!B168)</f>
      </c>
      <c r="F156" s="67">
        <f>CONCATENATE(Input!$D$14)</f>
      </c>
      <c r="G156" s="67">
        <f>CONCATENATE(Input!$D$12)</f>
      </c>
      <c r="H156" s="67" t="str">
        <f>IF(INT(TEXT(Input!$D$5,"mm"))&gt;=10,CONCATENATE(RIGHT(TEXT(Input!$D$5,"yyyy")+543,2)+1&amp;"31000"),CONCATENATE(RIGHT(TEXT(Input!$D$5,"yyyy")+543,2)&amp;"31000"))</f>
        <v>4331000</v>
      </c>
      <c r="I156" s="71">
        <f t="shared" si="4"/>
      </c>
      <c r="J156" s="67">
        <f t="shared" si="5"/>
      </c>
      <c r="K156" s="87">
        <f>CONCATENATE(Input!J168)</f>
      </c>
      <c r="L156" s="72">
        <f>ABS(Input!F168-Input!G168)</f>
        <v>0</v>
      </c>
      <c r="M156" s="67" t="str">
        <f>CONCATENATE("FAC9=",Input!K168)</f>
        <v>FAC9=</v>
      </c>
      <c r="N156" s="67">
        <f>CONCATENATE(Input!M168)</f>
      </c>
      <c r="O156" s="74"/>
      <c r="P156" s="66"/>
      <c r="Q156" s="66"/>
      <c r="R156" s="70"/>
      <c r="S156" s="70"/>
      <c r="T156" s="70"/>
      <c r="U156" s="70"/>
      <c r="V156" s="74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66"/>
      <c r="AN156" s="70"/>
      <c r="AO156" s="70"/>
      <c r="AP156" s="70"/>
      <c r="AQ156" s="53">
        <f>CONCATENATE(Input!D168)</f>
      </c>
      <c r="AR156" s="53">
        <f>CONCATENATE(Input!E168)</f>
      </c>
    </row>
    <row r="157" spans="1:44" s="77" customFormat="1" ht="10.5">
      <c r="A157" s="70">
        <v>150</v>
      </c>
      <c r="B157" s="71" t="s">
        <v>97</v>
      </c>
      <c r="C157" s="67" t="str">
        <f>IF(Input!F169-Input!G169&gt;=0,"40","50")</f>
        <v>40</v>
      </c>
      <c r="D157" s="75" t="s">
        <v>98</v>
      </c>
      <c r="E157" s="71">
        <f>CONCATENATE(Input!B169)</f>
      </c>
      <c r="F157" s="67">
        <f>CONCATENATE(Input!$D$14)</f>
      </c>
      <c r="G157" s="67">
        <f>CONCATENATE(Input!$D$12)</f>
      </c>
      <c r="H157" s="67" t="str">
        <f>IF(INT(TEXT(Input!$D$5,"mm"))&gt;=10,CONCATENATE(RIGHT(TEXT(Input!$D$5,"yyyy")+543,2)+1&amp;"31000"),CONCATENATE(RIGHT(TEXT(Input!$D$5,"yyyy")+543,2)&amp;"31000"))</f>
        <v>4331000</v>
      </c>
      <c r="I157" s="71">
        <f t="shared" si="4"/>
      </c>
      <c r="J157" s="67">
        <f t="shared" si="5"/>
      </c>
      <c r="K157" s="87">
        <f>CONCATENATE(Input!J169)</f>
      </c>
      <c r="L157" s="72">
        <f>ABS(Input!F169-Input!G169)</f>
        <v>0</v>
      </c>
      <c r="M157" s="67" t="str">
        <f>CONCATENATE("FAC9=",Input!K169)</f>
        <v>FAC9=</v>
      </c>
      <c r="N157" s="67">
        <f>CONCATENATE(Input!M169)</f>
      </c>
      <c r="O157" s="74"/>
      <c r="P157" s="66"/>
      <c r="Q157" s="66"/>
      <c r="R157" s="70"/>
      <c r="S157" s="70"/>
      <c r="T157" s="70"/>
      <c r="U157" s="70"/>
      <c r="V157" s="74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66"/>
      <c r="AN157" s="70"/>
      <c r="AO157" s="70"/>
      <c r="AP157" s="70"/>
      <c r="AQ157" s="53">
        <f>CONCATENATE(Input!D169)</f>
      </c>
      <c r="AR157" s="53">
        <f>CONCATENATE(Input!E169)</f>
      </c>
    </row>
    <row r="158" spans="1:44" s="77" customFormat="1" ht="10.5">
      <c r="A158" s="74">
        <v>151</v>
      </c>
      <c r="B158" s="71" t="s">
        <v>97</v>
      </c>
      <c r="C158" s="67" t="str">
        <f>IF(Input!F170-Input!G170&gt;=0,"40","50")</f>
        <v>40</v>
      </c>
      <c r="D158" s="75" t="s">
        <v>98</v>
      </c>
      <c r="E158" s="71">
        <f>CONCATENATE(Input!B170)</f>
      </c>
      <c r="F158" s="67">
        <f>CONCATENATE(Input!$D$14)</f>
      </c>
      <c r="G158" s="67">
        <f>CONCATENATE(Input!$D$12)</f>
      </c>
      <c r="H158" s="67" t="str">
        <f>IF(INT(TEXT(Input!$D$5,"mm"))&gt;=10,CONCATENATE(RIGHT(TEXT(Input!$D$5,"yyyy")+543,2)+1&amp;"31000"),CONCATENATE(RIGHT(TEXT(Input!$D$5,"yyyy")+543,2)&amp;"31000"))</f>
        <v>4331000</v>
      </c>
      <c r="I158" s="71">
        <f t="shared" si="4"/>
      </c>
      <c r="J158" s="67">
        <f t="shared" si="5"/>
      </c>
      <c r="K158" s="87">
        <f>CONCATENATE(Input!J170)</f>
      </c>
      <c r="L158" s="72">
        <f>ABS(Input!F170-Input!G170)</f>
        <v>0</v>
      </c>
      <c r="M158" s="67" t="str">
        <f>CONCATENATE("FAC9=",Input!K170)</f>
        <v>FAC9=</v>
      </c>
      <c r="N158" s="67">
        <f>CONCATENATE(Input!M170)</f>
      </c>
      <c r="O158" s="74"/>
      <c r="P158" s="66"/>
      <c r="Q158" s="66"/>
      <c r="R158" s="70"/>
      <c r="S158" s="70"/>
      <c r="T158" s="70"/>
      <c r="U158" s="70"/>
      <c r="V158" s="74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66"/>
      <c r="AN158" s="70"/>
      <c r="AO158" s="70"/>
      <c r="AP158" s="70"/>
      <c r="AQ158" s="53">
        <f>CONCATENATE(Input!D170)</f>
      </c>
      <c r="AR158" s="53">
        <f>CONCATENATE(Input!E170)</f>
      </c>
    </row>
    <row r="159" spans="1:44" s="77" customFormat="1" ht="10.5">
      <c r="A159" s="74">
        <v>152</v>
      </c>
      <c r="B159" s="71" t="s">
        <v>97</v>
      </c>
      <c r="C159" s="67" t="str">
        <f>IF(Input!F171-Input!G171&gt;=0,"40","50")</f>
        <v>40</v>
      </c>
      <c r="D159" s="75" t="s">
        <v>98</v>
      </c>
      <c r="E159" s="71">
        <f>CONCATENATE(Input!B171)</f>
      </c>
      <c r="F159" s="67">
        <f>CONCATENATE(Input!$D$14)</f>
      </c>
      <c r="G159" s="67">
        <f>CONCATENATE(Input!$D$12)</f>
      </c>
      <c r="H159" s="67" t="str">
        <f>IF(INT(TEXT(Input!$D$5,"mm"))&gt;=10,CONCATENATE(RIGHT(TEXT(Input!$D$5,"yyyy")+543,2)+1&amp;"31000"),CONCATENATE(RIGHT(TEXT(Input!$D$5,"yyyy")+543,2)&amp;"31000"))</f>
        <v>4331000</v>
      </c>
      <c r="I159" s="71">
        <f t="shared" si="4"/>
      </c>
      <c r="J159" s="67">
        <f t="shared" si="5"/>
      </c>
      <c r="K159" s="87">
        <f>CONCATENATE(Input!J171)</f>
      </c>
      <c r="L159" s="72">
        <f>ABS(Input!F171-Input!G171)</f>
        <v>0</v>
      </c>
      <c r="M159" s="67" t="str">
        <f>CONCATENATE("FAC9=",Input!K171)</f>
        <v>FAC9=</v>
      </c>
      <c r="N159" s="67">
        <f>CONCATENATE(Input!M171)</f>
      </c>
      <c r="O159" s="74"/>
      <c r="P159" s="66"/>
      <c r="Q159" s="66"/>
      <c r="R159" s="70"/>
      <c r="S159" s="70"/>
      <c r="T159" s="70"/>
      <c r="U159" s="70"/>
      <c r="V159" s="74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66"/>
      <c r="AN159" s="70"/>
      <c r="AO159" s="70"/>
      <c r="AP159" s="70"/>
      <c r="AQ159" s="53">
        <f>CONCATENATE(Input!D171)</f>
      </c>
      <c r="AR159" s="53">
        <f>CONCATENATE(Input!E171)</f>
      </c>
    </row>
    <row r="160" spans="1:44" s="77" customFormat="1" ht="10.5">
      <c r="A160" s="70">
        <v>153</v>
      </c>
      <c r="B160" s="71" t="s">
        <v>97</v>
      </c>
      <c r="C160" s="67" t="str">
        <f>IF(Input!F172-Input!G172&gt;=0,"40","50")</f>
        <v>40</v>
      </c>
      <c r="D160" s="75" t="s">
        <v>98</v>
      </c>
      <c r="E160" s="71">
        <f>CONCATENATE(Input!B172)</f>
      </c>
      <c r="F160" s="67">
        <f>CONCATENATE(Input!$D$14)</f>
      </c>
      <c r="G160" s="67">
        <f>CONCATENATE(Input!$D$12)</f>
      </c>
      <c r="H160" s="67" t="str">
        <f>IF(INT(TEXT(Input!$D$5,"mm"))&gt;=10,CONCATENATE(RIGHT(TEXT(Input!$D$5,"yyyy")+543,2)+1&amp;"31000"),CONCATENATE(RIGHT(TEXT(Input!$D$5,"yyyy")+543,2)&amp;"31000"))</f>
        <v>4331000</v>
      </c>
      <c r="I160" s="71">
        <f t="shared" si="4"/>
      </c>
      <c r="J160" s="67">
        <f t="shared" si="5"/>
      </c>
      <c r="K160" s="87">
        <f>CONCATENATE(Input!J172)</f>
      </c>
      <c r="L160" s="72">
        <f>ABS(Input!F172-Input!G172)</f>
        <v>0</v>
      </c>
      <c r="M160" s="67" t="str">
        <f>CONCATENATE("FAC9=",Input!K172)</f>
        <v>FAC9=</v>
      </c>
      <c r="N160" s="67">
        <f>CONCATENATE(Input!M172)</f>
      </c>
      <c r="O160" s="74"/>
      <c r="P160" s="66"/>
      <c r="Q160" s="66"/>
      <c r="R160" s="70"/>
      <c r="S160" s="70"/>
      <c r="T160" s="70"/>
      <c r="U160" s="70"/>
      <c r="V160" s="74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66"/>
      <c r="AN160" s="70"/>
      <c r="AO160" s="70"/>
      <c r="AP160" s="70"/>
      <c r="AQ160" s="53">
        <f>CONCATENATE(Input!D172)</f>
      </c>
      <c r="AR160" s="53">
        <f>CONCATENATE(Input!E172)</f>
      </c>
    </row>
    <row r="161" spans="1:44" s="77" customFormat="1" ht="10.5">
      <c r="A161" s="74">
        <v>154</v>
      </c>
      <c r="B161" s="71" t="s">
        <v>97</v>
      </c>
      <c r="C161" s="67" t="str">
        <f>IF(Input!F173-Input!G173&gt;=0,"40","50")</f>
        <v>40</v>
      </c>
      <c r="D161" s="75" t="s">
        <v>98</v>
      </c>
      <c r="E161" s="71">
        <f>CONCATENATE(Input!B173)</f>
      </c>
      <c r="F161" s="67">
        <f>CONCATENATE(Input!$D$14)</f>
      </c>
      <c r="G161" s="67">
        <f>CONCATENATE(Input!$D$12)</f>
      </c>
      <c r="H161" s="67" t="str">
        <f>IF(INT(TEXT(Input!$D$5,"mm"))&gt;=10,CONCATENATE(RIGHT(TEXT(Input!$D$5,"yyyy")+543,2)+1&amp;"31000"),CONCATENATE(RIGHT(TEXT(Input!$D$5,"yyyy")+543,2)&amp;"31000"))</f>
        <v>4331000</v>
      </c>
      <c r="I161" s="71">
        <f t="shared" si="4"/>
      </c>
      <c r="J161" s="67">
        <f t="shared" si="5"/>
      </c>
      <c r="K161" s="87">
        <f>CONCATENATE(Input!J173)</f>
      </c>
      <c r="L161" s="72">
        <f>ABS(Input!F173-Input!G173)</f>
        <v>0</v>
      </c>
      <c r="M161" s="67" t="str">
        <f>CONCATENATE("FAC9=",Input!K173)</f>
        <v>FAC9=</v>
      </c>
      <c r="N161" s="67">
        <f>CONCATENATE(Input!M173)</f>
      </c>
      <c r="O161" s="74"/>
      <c r="P161" s="66"/>
      <c r="Q161" s="66"/>
      <c r="R161" s="70"/>
      <c r="S161" s="70"/>
      <c r="T161" s="70"/>
      <c r="U161" s="70"/>
      <c r="V161" s="74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66"/>
      <c r="AN161" s="70"/>
      <c r="AO161" s="70"/>
      <c r="AP161" s="70"/>
      <c r="AQ161" s="53">
        <f>CONCATENATE(Input!D173)</f>
      </c>
      <c r="AR161" s="53">
        <f>CONCATENATE(Input!E173)</f>
      </c>
    </row>
    <row r="162" spans="1:44" s="77" customFormat="1" ht="10.5">
      <c r="A162" s="74">
        <v>155</v>
      </c>
      <c r="B162" s="71" t="s">
        <v>97</v>
      </c>
      <c r="C162" s="67" t="str">
        <f>IF(Input!F174-Input!G174&gt;=0,"40","50")</f>
        <v>40</v>
      </c>
      <c r="D162" s="75" t="s">
        <v>98</v>
      </c>
      <c r="E162" s="71">
        <f>CONCATENATE(Input!B174)</f>
      </c>
      <c r="F162" s="67">
        <f>CONCATENATE(Input!$D$14)</f>
      </c>
      <c r="G162" s="67">
        <f>CONCATENATE(Input!$D$12)</f>
      </c>
      <c r="H162" s="67" t="str">
        <f>IF(INT(TEXT(Input!$D$5,"mm"))&gt;=10,CONCATENATE(RIGHT(TEXT(Input!$D$5,"yyyy")+543,2)+1&amp;"31000"),CONCATENATE(RIGHT(TEXT(Input!$D$5,"yyyy")+543,2)&amp;"31000"))</f>
        <v>4331000</v>
      </c>
      <c r="I162" s="71">
        <f t="shared" si="4"/>
      </c>
      <c r="J162" s="67">
        <f t="shared" si="5"/>
      </c>
      <c r="K162" s="87">
        <f>CONCATENATE(Input!J174)</f>
      </c>
      <c r="L162" s="72">
        <f>ABS(Input!F174-Input!G174)</f>
        <v>0</v>
      </c>
      <c r="M162" s="67" t="str">
        <f>CONCATENATE("FAC9=",Input!K174)</f>
        <v>FAC9=</v>
      </c>
      <c r="N162" s="67">
        <f>CONCATENATE(Input!M174)</f>
      </c>
      <c r="O162" s="74"/>
      <c r="P162" s="66"/>
      <c r="Q162" s="66"/>
      <c r="R162" s="70"/>
      <c r="S162" s="70"/>
      <c r="T162" s="70"/>
      <c r="U162" s="70"/>
      <c r="V162" s="74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66"/>
      <c r="AN162" s="70"/>
      <c r="AO162" s="70"/>
      <c r="AP162" s="70"/>
      <c r="AQ162" s="53">
        <f>CONCATENATE(Input!D174)</f>
      </c>
      <c r="AR162" s="53">
        <f>CONCATENATE(Input!E174)</f>
      </c>
    </row>
    <row r="163" spans="1:44" s="77" customFormat="1" ht="10.5">
      <c r="A163" s="70">
        <v>156</v>
      </c>
      <c r="B163" s="71" t="s">
        <v>97</v>
      </c>
      <c r="C163" s="67" t="str">
        <f>IF(Input!F175-Input!G175&gt;=0,"40","50")</f>
        <v>40</v>
      </c>
      <c r="D163" s="75" t="s">
        <v>98</v>
      </c>
      <c r="E163" s="71">
        <f>CONCATENATE(Input!B175)</f>
      </c>
      <c r="F163" s="67">
        <f>CONCATENATE(Input!$D$14)</f>
      </c>
      <c r="G163" s="67">
        <f>CONCATENATE(Input!$D$12)</f>
      </c>
      <c r="H163" s="67" t="str">
        <f>IF(INT(TEXT(Input!$D$5,"mm"))&gt;=10,CONCATENATE(RIGHT(TEXT(Input!$D$5,"yyyy")+543,2)+1&amp;"31000"),CONCATENATE(RIGHT(TEXT(Input!$D$5,"yyyy")+543,2)&amp;"31000"))</f>
        <v>4331000</v>
      </c>
      <c r="I163" s="71">
        <f t="shared" si="4"/>
      </c>
      <c r="J163" s="67">
        <f t="shared" si="5"/>
      </c>
      <c r="K163" s="87">
        <f>CONCATENATE(Input!J175)</f>
      </c>
      <c r="L163" s="72">
        <f>ABS(Input!F175-Input!G175)</f>
        <v>0</v>
      </c>
      <c r="M163" s="67" t="str">
        <f>CONCATENATE("FAC9=",Input!K175)</f>
        <v>FAC9=</v>
      </c>
      <c r="N163" s="67">
        <f>CONCATENATE(Input!M175)</f>
      </c>
      <c r="O163" s="74"/>
      <c r="P163" s="66"/>
      <c r="Q163" s="66"/>
      <c r="R163" s="70"/>
      <c r="S163" s="70"/>
      <c r="T163" s="70"/>
      <c r="U163" s="70"/>
      <c r="V163" s="74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66"/>
      <c r="AN163" s="70"/>
      <c r="AO163" s="70"/>
      <c r="AP163" s="70"/>
      <c r="AQ163" s="53">
        <f>CONCATENATE(Input!D175)</f>
      </c>
      <c r="AR163" s="53">
        <f>CONCATENATE(Input!E175)</f>
      </c>
    </row>
    <row r="164" spans="1:44" s="77" customFormat="1" ht="10.5">
      <c r="A164" s="74">
        <v>157</v>
      </c>
      <c r="B164" s="71" t="s">
        <v>97</v>
      </c>
      <c r="C164" s="67" t="str">
        <f>IF(Input!F176-Input!G176&gt;=0,"40","50")</f>
        <v>40</v>
      </c>
      <c r="D164" s="75" t="s">
        <v>98</v>
      </c>
      <c r="E164" s="71">
        <f>CONCATENATE(Input!B176)</f>
      </c>
      <c r="F164" s="67">
        <f>CONCATENATE(Input!$D$14)</f>
      </c>
      <c r="G164" s="67">
        <f>CONCATENATE(Input!$D$12)</f>
      </c>
      <c r="H164" s="67" t="str">
        <f>IF(INT(TEXT(Input!$D$5,"mm"))&gt;=10,CONCATENATE(RIGHT(TEXT(Input!$D$5,"yyyy")+543,2)+1&amp;"31000"),CONCATENATE(RIGHT(TEXT(Input!$D$5,"yyyy")+543,2)&amp;"31000"))</f>
        <v>4331000</v>
      </c>
      <c r="I164" s="71">
        <f t="shared" si="4"/>
      </c>
      <c r="J164" s="67">
        <f t="shared" si="5"/>
      </c>
      <c r="K164" s="87">
        <f>CONCATENATE(Input!J176)</f>
      </c>
      <c r="L164" s="72">
        <f>ABS(Input!F176-Input!G176)</f>
        <v>0</v>
      </c>
      <c r="M164" s="67" t="str">
        <f>CONCATENATE("FAC9=",Input!K176)</f>
        <v>FAC9=</v>
      </c>
      <c r="N164" s="67">
        <f>CONCATENATE(Input!M176)</f>
      </c>
      <c r="O164" s="74"/>
      <c r="P164" s="66"/>
      <c r="Q164" s="66"/>
      <c r="R164" s="70"/>
      <c r="S164" s="70"/>
      <c r="T164" s="70"/>
      <c r="U164" s="70"/>
      <c r="V164" s="74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66"/>
      <c r="AN164" s="70"/>
      <c r="AO164" s="70"/>
      <c r="AP164" s="70"/>
      <c r="AQ164" s="53">
        <f>CONCATENATE(Input!D176)</f>
      </c>
      <c r="AR164" s="53">
        <f>CONCATENATE(Input!E176)</f>
      </c>
    </row>
    <row r="165" spans="1:44" s="77" customFormat="1" ht="10.5">
      <c r="A165" s="74">
        <v>158</v>
      </c>
      <c r="B165" s="71" t="s">
        <v>97</v>
      </c>
      <c r="C165" s="67" t="str">
        <f>IF(Input!F177-Input!G177&gt;=0,"40","50")</f>
        <v>40</v>
      </c>
      <c r="D165" s="75" t="s">
        <v>98</v>
      </c>
      <c r="E165" s="71">
        <f>CONCATENATE(Input!B177)</f>
      </c>
      <c r="F165" s="67">
        <f>CONCATENATE(Input!$D$14)</f>
      </c>
      <c r="G165" s="67">
        <f>CONCATENATE(Input!$D$12)</f>
      </c>
      <c r="H165" s="67" t="str">
        <f>IF(INT(TEXT(Input!$D$5,"mm"))&gt;=10,CONCATENATE(RIGHT(TEXT(Input!$D$5,"yyyy")+543,2)+1&amp;"31000"),CONCATENATE(RIGHT(TEXT(Input!$D$5,"yyyy")+543,2)&amp;"31000"))</f>
        <v>4331000</v>
      </c>
      <c r="I165" s="71">
        <f t="shared" si="4"/>
      </c>
      <c r="J165" s="67">
        <f t="shared" si="5"/>
      </c>
      <c r="K165" s="87">
        <f>CONCATENATE(Input!J177)</f>
      </c>
      <c r="L165" s="72">
        <f>ABS(Input!F177-Input!G177)</f>
        <v>0</v>
      </c>
      <c r="M165" s="67" t="str">
        <f>CONCATENATE("FAC9=",Input!K177)</f>
        <v>FAC9=</v>
      </c>
      <c r="N165" s="67">
        <f>CONCATENATE(Input!M177)</f>
      </c>
      <c r="O165" s="74"/>
      <c r="P165" s="66"/>
      <c r="Q165" s="66"/>
      <c r="R165" s="70"/>
      <c r="S165" s="70"/>
      <c r="T165" s="70"/>
      <c r="U165" s="70"/>
      <c r="V165" s="74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66"/>
      <c r="AN165" s="70"/>
      <c r="AO165" s="70"/>
      <c r="AP165" s="70"/>
      <c r="AQ165" s="53">
        <f>CONCATENATE(Input!D177)</f>
      </c>
      <c r="AR165" s="53">
        <f>CONCATENATE(Input!E177)</f>
      </c>
    </row>
    <row r="166" spans="1:44" s="77" customFormat="1" ht="10.5">
      <c r="A166" s="70">
        <v>159</v>
      </c>
      <c r="B166" s="71" t="s">
        <v>97</v>
      </c>
      <c r="C166" s="67" t="str">
        <f>IF(Input!F178-Input!G178&gt;=0,"40","50")</f>
        <v>40</v>
      </c>
      <c r="D166" s="75" t="s">
        <v>98</v>
      </c>
      <c r="E166" s="71">
        <f>CONCATENATE(Input!B178)</f>
      </c>
      <c r="F166" s="67">
        <f>CONCATENATE(Input!$D$14)</f>
      </c>
      <c r="G166" s="67">
        <f>CONCATENATE(Input!$D$12)</f>
      </c>
      <c r="H166" s="67" t="str">
        <f>IF(INT(TEXT(Input!$D$5,"mm"))&gt;=10,CONCATENATE(RIGHT(TEXT(Input!$D$5,"yyyy")+543,2)+1&amp;"31000"),CONCATENATE(RIGHT(TEXT(Input!$D$5,"yyyy")+543,2)&amp;"31000"))</f>
        <v>4331000</v>
      </c>
      <c r="I166" s="71">
        <f t="shared" si="4"/>
      </c>
      <c r="J166" s="67">
        <f t="shared" si="5"/>
      </c>
      <c r="K166" s="87">
        <f>CONCATENATE(Input!J178)</f>
      </c>
      <c r="L166" s="72">
        <f>ABS(Input!F178-Input!G178)</f>
        <v>0</v>
      </c>
      <c r="M166" s="67" t="str">
        <f>CONCATENATE("FAC9=",Input!K178)</f>
        <v>FAC9=</v>
      </c>
      <c r="N166" s="67">
        <f>CONCATENATE(Input!M178)</f>
      </c>
      <c r="O166" s="74"/>
      <c r="P166" s="66"/>
      <c r="Q166" s="66"/>
      <c r="R166" s="70"/>
      <c r="S166" s="70"/>
      <c r="T166" s="70"/>
      <c r="U166" s="70"/>
      <c r="V166" s="74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66"/>
      <c r="AN166" s="70"/>
      <c r="AO166" s="70"/>
      <c r="AP166" s="70"/>
      <c r="AQ166" s="53">
        <f>CONCATENATE(Input!D178)</f>
      </c>
      <c r="AR166" s="53">
        <f>CONCATENATE(Input!E178)</f>
      </c>
    </row>
    <row r="167" spans="1:44" s="77" customFormat="1" ht="10.5">
      <c r="A167" s="74">
        <v>160</v>
      </c>
      <c r="B167" s="71" t="s">
        <v>97</v>
      </c>
      <c r="C167" s="67" t="str">
        <f>IF(Input!F179-Input!G179&gt;=0,"40","50")</f>
        <v>40</v>
      </c>
      <c r="D167" s="75" t="s">
        <v>98</v>
      </c>
      <c r="E167" s="71">
        <f>CONCATENATE(Input!B179)</f>
      </c>
      <c r="F167" s="67">
        <f>CONCATENATE(Input!$D$14)</f>
      </c>
      <c r="G167" s="67">
        <f>CONCATENATE(Input!$D$12)</f>
      </c>
      <c r="H167" s="67" t="str">
        <f>IF(INT(TEXT(Input!$D$5,"mm"))&gt;=10,CONCATENATE(RIGHT(TEXT(Input!$D$5,"yyyy")+543,2)+1&amp;"31000"),CONCATENATE(RIGHT(TEXT(Input!$D$5,"yyyy")+543,2)&amp;"31000"))</f>
        <v>4331000</v>
      </c>
      <c r="I167" s="71">
        <f t="shared" si="4"/>
      </c>
      <c r="J167" s="67">
        <f t="shared" si="5"/>
      </c>
      <c r="K167" s="87">
        <f>CONCATENATE(Input!J179)</f>
      </c>
      <c r="L167" s="72">
        <f>ABS(Input!F179-Input!G179)</f>
        <v>0</v>
      </c>
      <c r="M167" s="67" t="str">
        <f>CONCATENATE("FAC9=",Input!K179)</f>
        <v>FAC9=</v>
      </c>
      <c r="N167" s="67">
        <f>CONCATENATE(Input!M179)</f>
      </c>
      <c r="O167" s="74"/>
      <c r="P167" s="66"/>
      <c r="Q167" s="66"/>
      <c r="R167" s="70"/>
      <c r="S167" s="70"/>
      <c r="T167" s="70"/>
      <c r="U167" s="70"/>
      <c r="V167" s="74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66"/>
      <c r="AN167" s="70"/>
      <c r="AO167" s="70"/>
      <c r="AP167" s="70"/>
      <c r="AQ167" s="53">
        <f>CONCATENATE(Input!D179)</f>
      </c>
      <c r="AR167" s="53">
        <f>CONCATENATE(Input!E179)</f>
      </c>
    </row>
    <row r="168" spans="1:44" s="77" customFormat="1" ht="10.5">
      <c r="A168" s="70">
        <v>161</v>
      </c>
      <c r="B168" s="71" t="s">
        <v>97</v>
      </c>
      <c r="C168" s="67" t="str">
        <f>IF(Input!F180-Input!G180&gt;=0,"40","50")</f>
        <v>40</v>
      </c>
      <c r="D168" s="75" t="s">
        <v>98</v>
      </c>
      <c r="E168" s="71">
        <f>CONCATENATE(Input!B180)</f>
      </c>
      <c r="F168" s="67">
        <f>CONCATENATE(Input!$D$14)</f>
      </c>
      <c r="G168" s="67">
        <f>CONCATENATE(Input!$D$12)</f>
      </c>
      <c r="H168" s="67" t="str">
        <f>IF(INT(TEXT(Input!$D$5,"mm"))&gt;=10,CONCATENATE(RIGHT(TEXT(Input!$D$5,"yyyy")+543,2)+1&amp;"31000"),CONCATENATE(RIGHT(TEXT(Input!$D$5,"yyyy")+543,2)&amp;"31000"))</f>
        <v>4331000</v>
      </c>
      <c r="I168" s="71">
        <f t="shared" si="4"/>
      </c>
      <c r="J168" s="67">
        <f t="shared" si="5"/>
      </c>
      <c r="K168" s="87">
        <f>CONCATENATE(Input!J180)</f>
      </c>
      <c r="L168" s="72">
        <f>ABS(Input!F180-Input!G180)</f>
        <v>0</v>
      </c>
      <c r="M168" s="67" t="str">
        <f>CONCATENATE("FAC9=",Input!K180)</f>
        <v>FAC9=</v>
      </c>
      <c r="N168" s="67">
        <f>CONCATENATE(Input!M180)</f>
      </c>
      <c r="O168" s="74"/>
      <c r="P168" s="66"/>
      <c r="Q168" s="66"/>
      <c r="R168" s="70"/>
      <c r="S168" s="70"/>
      <c r="T168" s="70"/>
      <c r="U168" s="70"/>
      <c r="V168" s="74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66"/>
      <c r="AN168" s="70"/>
      <c r="AO168" s="70"/>
      <c r="AP168" s="70"/>
      <c r="AQ168" s="53">
        <f>CONCATENATE(Input!D180)</f>
      </c>
      <c r="AR168" s="53">
        <f>CONCATENATE(Input!E180)</f>
      </c>
    </row>
    <row r="169" spans="1:44" s="77" customFormat="1" ht="10.5">
      <c r="A169" s="74">
        <v>162</v>
      </c>
      <c r="B169" s="71" t="s">
        <v>97</v>
      </c>
      <c r="C169" s="67" t="str">
        <f>IF(Input!F181-Input!G181&gt;=0,"40","50")</f>
        <v>40</v>
      </c>
      <c r="D169" s="75" t="s">
        <v>98</v>
      </c>
      <c r="E169" s="71">
        <f>CONCATENATE(Input!B181)</f>
      </c>
      <c r="F169" s="67">
        <f>CONCATENATE(Input!$D$14)</f>
      </c>
      <c r="G169" s="67">
        <f>CONCATENATE(Input!$D$12)</f>
      </c>
      <c r="H169" s="67" t="str">
        <f>IF(INT(TEXT(Input!$D$5,"mm"))&gt;=10,CONCATENATE(RIGHT(TEXT(Input!$D$5,"yyyy")+543,2)+1&amp;"31000"),CONCATENATE(RIGHT(TEXT(Input!$D$5,"yyyy")+543,2)&amp;"31000"))</f>
        <v>4331000</v>
      </c>
      <c r="I169" s="71">
        <f t="shared" si="4"/>
      </c>
      <c r="J169" s="67">
        <f t="shared" si="5"/>
      </c>
      <c r="K169" s="87">
        <f>CONCATENATE(Input!J181)</f>
      </c>
      <c r="L169" s="72">
        <f>ABS(Input!F181-Input!G181)</f>
        <v>0</v>
      </c>
      <c r="M169" s="67" t="str">
        <f>CONCATENATE("FAC9=",Input!K181)</f>
        <v>FAC9=</v>
      </c>
      <c r="N169" s="67">
        <f>CONCATENATE(Input!M181)</f>
      </c>
      <c r="O169" s="74"/>
      <c r="P169" s="66"/>
      <c r="Q169" s="66"/>
      <c r="R169" s="70"/>
      <c r="S169" s="70"/>
      <c r="T169" s="70"/>
      <c r="U169" s="70"/>
      <c r="V169" s="74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66"/>
      <c r="AN169" s="70"/>
      <c r="AO169" s="70"/>
      <c r="AP169" s="70"/>
      <c r="AQ169" s="53">
        <f>CONCATENATE(Input!D181)</f>
      </c>
      <c r="AR169" s="53">
        <f>CONCATENATE(Input!E181)</f>
      </c>
    </row>
    <row r="170" spans="1:44" s="77" customFormat="1" ht="10.5">
      <c r="A170" s="70">
        <v>163</v>
      </c>
      <c r="B170" s="71" t="s">
        <v>97</v>
      </c>
      <c r="C170" s="67" t="str">
        <f>IF(Input!F182-Input!G182&gt;=0,"40","50")</f>
        <v>40</v>
      </c>
      <c r="D170" s="75" t="s">
        <v>98</v>
      </c>
      <c r="E170" s="71">
        <f>CONCATENATE(Input!B182)</f>
      </c>
      <c r="F170" s="67">
        <f>CONCATENATE(Input!$D$14)</f>
      </c>
      <c r="G170" s="67">
        <f>CONCATENATE(Input!$D$12)</f>
      </c>
      <c r="H170" s="67" t="str">
        <f>IF(INT(TEXT(Input!$D$5,"mm"))&gt;=10,CONCATENATE(RIGHT(TEXT(Input!$D$5,"yyyy")+543,2)+1&amp;"31000"),CONCATENATE(RIGHT(TEXT(Input!$D$5,"yyyy")+543,2)&amp;"31000"))</f>
        <v>4331000</v>
      </c>
      <c r="I170" s="71">
        <f t="shared" si="4"/>
      </c>
      <c r="J170" s="67">
        <f t="shared" si="5"/>
      </c>
      <c r="K170" s="87">
        <f>CONCATENATE(Input!J182)</f>
      </c>
      <c r="L170" s="72">
        <f>ABS(Input!F182-Input!G182)</f>
        <v>0</v>
      </c>
      <c r="M170" s="67" t="str">
        <f>CONCATENATE("FAC9=",Input!K182)</f>
        <v>FAC9=</v>
      </c>
      <c r="N170" s="67">
        <f>CONCATENATE(Input!M182)</f>
      </c>
      <c r="O170" s="74"/>
      <c r="P170" s="66"/>
      <c r="Q170" s="66"/>
      <c r="R170" s="70"/>
      <c r="S170" s="70"/>
      <c r="T170" s="70"/>
      <c r="U170" s="70"/>
      <c r="V170" s="74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66"/>
      <c r="AN170" s="70"/>
      <c r="AO170" s="70"/>
      <c r="AP170" s="70"/>
      <c r="AQ170" s="53">
        <f>CONCATENATE(Input!D182)</f>
      </c>
      <c r="AR170" s="53">
        <f>CONCATENATE(Input!E182)</f>
      </c>
    </row>
    <row r="171" spans="1:44" s="77" customFormat="1" ht="10.5">
      <c r="A171" s="74">
        <v>164</v>
      </c>
      <c r="B171" s="71" t="s">
        <v>97</v>
      </c>
      <c r="C171" s="67" t="str">
        <f>IF(Input!F183-Input!G183&gt;=0,"40","50")</f>
        <v>40</v>
      </c>
      <c r="D171" s="75" t="s">
        <v>98</v>
      </c>
      <c r="E171" s="71">
        <f>CONCATENATE(Input!B183)</f>
      </c>
      <c r="F171" s="67">
        <f>CONCATENATE(Input!$D$14)</f>
      </c>
      <c r="G171" s="67">
        <f>CONCATENATE(Input!$D$12)</f>
      </c>
      <c r="H171" s="67" t="str">
        <f>IF(INT(TEXT(Input!$D$5,"mm"))&gt;=10,CONCATENATE(RIGHT(TEXT(Input!$D$5,"yyyy")+543,2)+1&amp;"31000"),CONCATENATE(RIGHT(TEXT(Input!$D$5,"yyyy")+543,2)&amp;"31000"))</f>
        <v>4331000</v>
      </c>
      <c r="I171" s="71">
        <f t="shared" si="4"/>
      </c>
      <c r="J171" s="67">
        <f t="shared" si="5"/>
      </c>
      <c r="K171" s="87">
        <f>CONCATENATE(Input!J183)</f>
      </c>
      <c r="L171" s="72">
        <f>ABS(Input!F183-Input!G183)</f>
        <v>0</v>
      </c>
      <c r="M171" s="67" t="str">
        <f>CONCATENATE("FAC9=",Input!K183)</f>
        <v>FAC9=</v>
      </c>
      <c r="N171" s="67">
        <f>CONCATENATE(Input!M183)</f>
      </c>
      <c r="O171" s="74"/>
      <c r="P171" s="66"/>
      <c r="Q171" s="66"/>
      <c r="R171" s="70"/>
      <c r="S171" s="70"/>
      <c r="T171" s="70"/>
      <c r="U171" s="70"/>
      <c r="V171" s="74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66"/>
      <c r="AN171" s="70"/>
      <c r="AO171" s="70"/>
      <c r="AP171" s="70"/>
      <c r="AQ171" s="53">
        <f>CONCATENATE(Input!D183)</f>
      </c>
      <c r="AR171" s="53">
        <f>CONCATENATE(Input!E183)</f>
      </c>
    </row>
    <row r="172" spans="1:44" s="77" customFormat="1" ht="10.5">
      <c r="A172" s="70">
        <v>165</v>
      </c>
      <c r="B172" s="71" t="s">
        <v>97</v>
      </c>
      <c r="C172" s="67" t="str">
        <f>IF(Input!F184-Input!G184&gt;=0,"40","50")</f>
        <v>40</v>
      </c>
      <c r="D172" s="75" t="s">
        <v>98</v>
      </c>
      <c r="E172" s="71">
        <f>CONCATENATE(Input!B184)</f>
      </c>
      <c r="F172" s="67">
        <f>CONCATENATE(Input!$D$14)</f>
      </c>
      <c r="G172" s="67">
        <f>CONCATENATE(Input!$D$12)</f>
      </c>
      <c r="H172" s="67" t="str">
        <f>IF(INT(TEXT(Input!$D$5,"mm"))&gt;=10,CONCATENATE(RIGHT(TEXT(Input!$D$5,"yyyy")+543,2)+1&amp;"31000"),CONCATENATE(RIGHT(TEXT(Input!$D$5,"yyyy")+543,2)&amp;"31000"))</f>
        <v>4331000</v>
      </c>
      <c r="I172" s="71">
        <f t="shared" si="4"/>
      </c>
      <c r="J172" s="67">
        <f t="shared" si="5"/>
      </c>
      <c r="K172" s="87">
        <f>CONCATENATE(Input!J184)</f>
      </c>
      <c r="L172" s="72">
        <f>ABS(Input!F184-Input!G184)</f>
        <v>0</v>
      </c>
      <c r="M172" s="67" t="str">
        <f>CONCATENATE("FAC9=",Input!K184)</f>
        <v>FAC9=</v>
      </c>
      <c r="N172" s="67">
        <f>CONCATENATE(Input!M184)</f>
      </c>
      <c r="O172" s="74"/>
      <c r="P172" s="66"/>
      <c r="Q172" s="66"/>
      <c r="R172" s="70"/>
      <c r="S172" s="70"/>
      <c r="T172" s="70"/>
      <c r="U172" s="70"/>
      <c r="V172" s="74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66"/>
      <c r="AN172" s="70"/>
      <c r="AO172" s="70"/>
      <c r="AP172" s="70"/>
      <c r="AQ172" s="53">
        <f>CONCATENATE(Input!D184)</f>
      </c>
      <c r="AR172" s="53">
        <f>CONCATENATE(Input!E184)</f>
      </c>
    </row>
    <row r="173" spans="1:44" s="77" customFormat="1" ht="10.5">
      <c r="A173" s="74">
        <v>166</v>
      </c>
      <c r="B173" s="71" t="s">
        <v>97</v>
      </c>
      <c r="C173" s="67" t="str">
        <f>IF(Input!F185-Input!G185&gt;=0,"40","50")</f>
        <v>40</v>
      </c>
      <c r="D173" s="75" t="s">
        <v>98</v>
      </c>
      <c r="E173" s="71">
        <f>CONCATENATE(Input!B185)</f>
      </c>
      <c r="F173" s="67">
        <f>CONCATENATE(Input!$D$14)</f>
      </c>
      <c r="G173" s="67">
        <f>CONCATENATE(Input!$D$12)</f>
      </c>
      <c r="H173" s="67" t="str">
        <f>IF(INT(TEXT(Input!$D$5,"mm"))&gt;=10,CONCATENATE(RIGHT(TEXT(Input!$D$5,"yyyy")+543,2)+1&amp;"31000"),CONCATENATE(RIGHT(TEXT(Input!$D$5,"yyyy")+543,2)&amp;"31000"))</f>
        <v>4331000</v>
      </c>
      <c r="I173" s="71">
        <f t="shared" si="4"/>
      </c>
      <c r="J173" s="67">
        <f t="shared" si="5"/>
      </c>
      <c r="K173" s="87">
        <f>CONCATENATE(Input!J185)</f>
      </c>
      <c r="L173" s="72">
        <f>ABS(Input!F185-Input!G185)</f>
        <v>0</v>
      </c>
      <c r="M173" s="67" t="str">
        <f>CONCATENATE("FAC9=",Input!K185)</f>
        <v>FAC9=</v>
      </c>
      <c r="N173" s="67">
        <f>CONCATENATE(Input!M185)</f>
      </c>
      <c r="O173" s="74"/>
      <c r="P173" s="66"/>
      <c r="Q173" s="66"/>
      <c r="R173" s="70"/>
      <c r="S173" s="70"/>
      <c r="T173" s="70"/>
      <c r="U173" s="70"/>
      <c r="V173" s="74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66"/>
      <c r="AN173" s="70"/>
      <c r="AO173" s="70"/>
      <c r="AP173" s="70"/>
      <c r="AQ173" s="53">
        <f>CONCATENATE(Input!D185)</f>
      </c>
      <c r="AR173" s="53">
        <f>CONCATENATE(Input!E185)</f>
      </c>
    </row>
    <row r="174" spans="1:44" s="77" customFormat="1" ht="10.5">
      <c r="A174" s="70">
        <v>167</v>
      </c>
      <c r="B174" s="71" t="s">
        <v>97</v>
      </c>
      <c r="C174" s="67" t="str">
        <f>IF(Input!F186-Input!G186&gt;=0,"40","50")</f>
        <v>40</v>
      </c>
      <c r="D174" s="75" t="s">
        <v>98</v>
      </c>
      <c r="E174" s="71">
        <f>CONCATENATE(Input!B186)</f>
      </c>
      <c r="F174" s="67">
        <f>CONCATENATE(Input!$D$14)</f>
      </c>
      <c r="G174" s="67">
        <f>CONCATENATE(Input!$D$12)</f>
      </c>
      <c r="H174" s="67" t="str">
        <f>IF(INT(TEXT(Input!$D$5,"mm"))&gt;=10,CONCATENATE(RIGHT(TEXT(Input!$D$5,"yyyy")+543,2)+1&amp;"31000"),CONCATENATE(RIGHT(TEXT(Input!$D$5,"yyyy")+543,2)&amp;"31000"))</f>
        <v>4331000</v>
      </c>
      <c r="I174" s="71">
        <f t="shared" si="4"/>
      </c>
      <c r="J174" s="67">
        <f t="shared" si="5"/>
      </c>
      <c r="K174" s="87">
        <f>CONCATENATE(Input!J186)</f>
      </c>
      <c r="L174" s="72">
        <f>ABS(Input!F186-Input!G186)</f>
        <v>0</v>
      </c>
      <c r="M174" s="67" t="str">
        <f>CONCATENATE("FAC9=",Input!K186)</f>
        <v>FAC9=</v>
      </c>
      <c r="N174" s="67">
        <f>CONCATENATE(Input!M186)</f>
      </c>
      <c r="O174" s="74"/>
      <c r="P174" s="66"/>
      <c r="Q174" s="66"/>
      <c r="R174" s="70"/>
      <c r="S174" s="70"/>
      <c r="T174" s="70"/>
      <c r="U174" s="70"/>
      <c r="V174" s="74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66"/>
      <c r="AN174" s="70"/>
      <c r="AO174" s="70"/>
      <c r="AP174" s="70"/>
      <c r="AQ174" s="53">
        <f>CONCATENATE(Input!D186)</f>
      </c>
      <c r="AR174" s="53">
        <f>CONCATENATE(Input!E186)</f>
      </c>
    </row>
    <row r="175" spans="1:44" s="77" customFormat="1" ht="10.5">
      <c r="A175" s="74">
        <v>168</v>
      </c>
      <c r="B175" s="71" t="s">
        <v>97</v>
      </c>
      <c r="C175" s="67" t="str">
        <f>IF(Input!F187-Input!G187&gt;=0,"40","50")</f>
        <v>40</v>
      </c>
      <c r="D175" s="75" t="s">
        <v>98</v>
      </c>
      <c r="E175" s="71">
        <f>CONCATENATE(Input!B187)</f>
      </c>
      <c r="F175" s="67">
        <f>CONCATENATE(Input!$D$14)</f>
      </c>
      <c r="G175" s="67">
        <f>CONCATENATE(Input!$D$12)</f>
      </c>
      <c r="H175" s="67" t="str">
        <f>IF(INT(TEXT(Input!$D$5,"mm"))&gt;=10,CONCATENATE(RIGHT(TEXT(Input!$D$5,"yyyy")+543,2)+1&amp;"31000"),CONCATENATE(RIGHT(TEXT(Input!$D$5,"yyyy")+543,2)&amp;"31000"))</f>
        <v>4331000</v>
      </c>
      <c r="I175" s="71">
        <f t="shared" si="4"/>
      </c>
      <c r="J175" s="67">
        <f t="shared" si="5"/>
      </c>
      <c r="K175" s="87">
        <f>CONCATENATE(Input!J187)</f>
      </c>
      <c r="L175" s="72">
        <f>ABS(Input!F187-Input!G187)</f>
        <v>0</v>
      </c>
      <c r="M175" s="67" t="str">
        <f>CONCATENATE("FAC9=",Input!K187)</f>
        <v>FAC9=</v>
      </c>
      <c r="N175" s="67">
        <f>CONCATENATE(Input!M187)</f>
      </c>
      <c r="O175" s="74"/>
      <c r="P175" s="66"/>
      <c r="Q175" s="66"/>
      <c r="R175" s="70"/>
      <c r="S175" s="70"/>
      <c r="T175" s="70"/>
      <c r="U175" s="70"/>
      <c r="V175" s="74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66"/>
      <c r="AN175" s="70"/>
      <c r="AO175" s="70"/>
      <c r="AP175" s="70"/>
      <c r="AQ175" s="53">
        <f>CONCATENATE(Input!D187)</f>
      </c>
      <c r="AR175" s="53">
        <f>CONCATENATE(Input!E187)</f>
      </c>
    </row>
    <row r="176" spans="1:44" s="77" customFormat="1" ht="10.5">
      <c r="A176" s="70">
        <v>169</v>
      </c>
      <c r="B176" s="71" t="s">
        <v>97</v>
      </c>
      <c r="C176" s="67" t="str">
        <f>IF(Input!F188-Input!G188&gt;=0,"40","50")</f>
        <v>40</v>
      </c>
      <c r="D176" s="75" t="s">
        <v>98</v>
      </c>
      <c r="E176" s="71">
        <f>CONCATENATE(Input!B188)</f>
      </c>
      <c r="F176" s="67">
        <f>CONCATENATE(Input!$D$14)</f>
      </c>
      <c r="G176" s="67">
        <f>CONCATENATE(Input!$D$12)</f>
      </c>
      <c r="H176" s="67" t="str">
        <f>IF(INT(TEXT(Input!$D$5,"mm"))&gt;=10,CONCATENATE(RIGHT(TEXT(Input!$D$5,"yyyy")+543,2)+1&amp;"31000"),CONCATENATE(RIGHT(TEXT(Input!$D$5,"yyyy")+543,2)&amp;"31000"))</f>
        <v>4331000</v>
      </c>
      <c r="I176" s="71">
        <f t="shared" si="4"/>
      </c>
      <c r="J176" s="67">
        <f t="shared" si="5"/>
      </c>
      <c r="K176" s="87">
        <f>CONCATENATE(Input!J188)</f>
      </c>
      <c r="L176" s="72">
        <f>ABS(Input!F188-Input!G188)</f>
        <v>0</v>
      </c>
      <c r="M176" s="67" t="str">
        <f>CONCATENATE("FAC9=",Input!K188)</f>
        <v>FAC9=</v>
      </c>
      <c r="N176" s="67">
        <f>CONCATENATE(Input!M188)</f>
      </c>
      <c r="O176" s="74"/>
      <c r="P176" s="66"/>
      <c r="Q176" s="66"/>
      <c r="R176" s="70"/>
      <c r="S176" s="70"/>
      <c r="T176" s="70"/>
      <c r="U176" s="70"/>
      <c r="V176" s="74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66"/>
      <c r="AN176" s="70"/>
      <c r="AO176" s="70"/>
      <c r="AP176" s="70"/>
      <c r="AQ176" s="53">
        <f>CONCATENATE(Input!D188)</f>
      </c>
      <c r="AR176" s="53">
        <f>CONCATENATE(Input!E188)</f>
      </c>
    </row>
    <row r="177" spans="1:44" s="77" customFormat="1" ht="10.5">
      <c r="A177" s="74">
        <v>170</v>
      </c>
      <c r="B177" s="71" t="s">
        <v>97</v>
      </c>
      <c r="C177" s="67" t="str">
        <f>IF(Input!F189-Input!G189&gt;=0,"40","50")</f>
        <v>40</v>
      </c>
      <c r="D177" s="75" t="s">
        <v>98</v>
      </c>
      <c r="E177" s="71">
        <f>CONCATENATE(Input!B189)</f>
      </c>
      <c r="F177" s="67">
        <f>CONCATENATE(Input!$D$14)</f>
      </c>
      <c r="G177" s="67">
        <f>CONCATENATE(Input!$D$12)</f>
      </c>
      <c r="H177" s="67" t="str">
        <f>IF(INT(TEXT(Input!$D$5,"mm"))&gt;=10,CONCATENATE(RIGHT(TEXT(Input!$D$5,"yyyy")+543,2)+1&amp;"31000"),CONCATENATE(RIGHT(TEXT(Input!$D$5,"yyyy")+543,2)&amp;"31000"))</f>
        <v>4331000</v>
      </c>
      <c r="I177" s="71">
        <f t="shared" si="4"/>
      </c>
      <c r="J177" s="67">
        <f t="shared" si="5"/>
      </c>
      <c r="K177" s="87">
        <f>CONCATENATE(Input!J189)</f>
      </c>
      <c r="L177" s="72">
        <f>ABS(Input!F189-Input!G189)</f>
        <v>0</v>
      </c>
      <c r="M177" s="67" t="str">
        <f>CONCATENATE("FAC9=",Input!K189)</f>
        <v>FAC9=</v>
      </c>
      <c r="N177" s="67">
        <f>CONCATENATE(Input!M189)</f>
      </c>
      <c r="O177" s="74"/>
      <c r="P177" s="66"/>
      <c r="Q177" s="66"/>
      <c r="R177" s="70"/>
      <c r="S177" s="70"/>
      <c r="T177" s="70"/>
      <c r="U177" s="70"/>
      <c r="V177" s="74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66"/>
      <c r="AN177" s="70"/>
      <c r="AO177" s="70"/>
      <c r="AP177" s="70"/>
      <c r="AQ177" s="53">
        <f>CONCATENATE(Input!D189)</f>
      </c>
      <c r="AR177" s="53">
        <f>CONCATENATE(Input!E189)</f>
      </c>
    </row>
    <row r="178" spans="1:44" s="77" customFormat="1" ht="10.5">
      <c r="A178" s="70">
        <v>171</v>
      </c>
      <c r="B178" s="71" t="s">
        <v>97</v>
      </c>
      <c r="C178" s="67" t="str">
        <f>IF(Input!F190-Input!G190&gt;=0,"40","50")</f>
        <v>40</v>
      </c>
      <c r="D178" s="75" t="s">
        <v>98</v>
      </c>
      <c r="E178" s="71">
        <f>CONCATENATE(Input!B190)</f>
      </c>
      <c r="F178" s="67">
        <f>CONCATENATE(Input!$D$14)</f>
      </c>
      <c r="G178" s="67">
        <f>CONCATENATE(Input!$D$12)</f>
      </c>
      <c r="H178" s="67" t="str">
        <f>IF(INT(TEXT(Input!$D$5,"mm"))&gt;=10,CONCATENATE(RIGHT(TEXT(Input!$D$5,"yyyy")+543,2)+1&amp;"31000"),CONCATENATE(RIGHT(TEXT(Input!$D$5,"yyyy")+543,2)&amp;"31000"))</f>
        <v>4331000</v>
      </c>
      <c r="I178" s="71">
        <f t="shared" si="4"/>
      </c>
      <c r="J178" s="67">
        <f t="shared" si="5"/>
      </c>
      <c r="K178" s="87">
        <f>CONCATENATE(Input!J190)</f>
      </c>
      <c r="L178" s="72">
        <f>ABS(Input!F190-Input!G190)</f>
        <v>0</v>
      </c>
      <c r="M178" s="67" t="str">
        <f>CONCATENATE("FAC9=",Input!K190)</f>
        <v>FAC9=</v>
      </c>
      <c r="N178" s="67">
        <f>CONCATENATE(Input!M190)</f>
      </c>
      <c r="O178" s="74"/>
      <c r="P178" s="66"/>
      <c r="Q178" s="66"/>
      <c r="R178" s="70"/>
      <c r="S178" s="70"/>
      <c r="T178" s="70"/>
      <c r="U178" s="70"/>
      <c r="V178" s="74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66"/>
      <c r="AN178" s="70"/>
      <c r="AO178" s="70"/>
      <c r="AP178" s="70"/>
      <c r="AQ178" s="53">
        <f>CONCATENATE(Input!D190)</f>
      </c>
      <c r="AR178" s="53">
        <f>CONCATENATE(Input!E190)</f>
      </c>
    </row>
    <row r="179" spans="1:44" s="77" customFormat="1" ht="10.5">
      <c r="A179" s="74">
        <v>172</v>
      </c>
      <c r="B179" s="71" t="s">
        <v>97</v>
      </c>
      <c r="C179" s="67" t="str">
        <f>IF(Input!F191-Input!G191&gt;=0,"40","50")</f>
        <v>40</v>
      </c>
      <c r="D179" s="75" t="s">
        <v>98</v>
      </c>
      <c r="E179" s="71">
        <f>CONCATENATE(Input!B191)</f>
      </c>
      <c r="F179" s="67">
        <f>CONCATENATE(Input!$D$14)</f>
      </c>
      <c r="G179" s="67">
        <f>CONCATENATE(Input!$D$12)</f>
      </c>
      <c r="H179" s="67" t="str">
        <f>IF(INT(TEXT(Input!$D$5,"mm"))&gt;=10,CONCATENATE(RIGHT(TEXT(Input!$D$5,"yyyy")+543,2)+1&amp;"31000"),CONCATENATE(RIGHT(TEXT(Input!$D$5,"yyyy")+543,2)&amp;"31000"))</f>
        <v>4331000</v>
      </c>
      <c r="I179" s="71">
        <f t="shared" si="4"/>
      </c>
      <c r="J179" s="67">
        <f t="shared" si="5"/>
      </c>
      <c r="K179" s="87">
        <f>CONCATENATE(Input!J191)</f>
      </c>
      <c r="L179" s="72">
        <f>ABS(Input!F191-Input!G191)</f>
        <v>0</v>
      </c>
      <c r="M179" s="67" t="str">
        <f>CONCATENATE("FAC9=",Input!K191)</f>
        <v>FAC9=</v>
      </c>
      <c r="N179" s="67">
        <f>CONCATENATE(Input!M191)</f>
      </c>
      <c r="O179" s="74"/>
      <c r="P179" s="66"/>
      <c r="Q179" s="66"/>
      <c r="R179" s="70"/>
      <c r="S179" s="70"/>
      <c r="T179" s="70"/>
      <c r="U179" s="70"/>
      <c r="V179" s="74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66"/>
      <c r="AN179" s="70"/>
      <c r="AO179" s="70"/>
      <c r="AP179" s="70"/>
      <c r="AQ179" s="53">
        <f>CONCATENATE(Input!D191)</f>
      </c>
      <c r="AR179" s="53">
        <f>CONCATENATE(Input!E191)</f>
      </c>
    </row>
    <row r="180" spans="1:44" s="77" customFormat="1" ht="10.5">
      <c r="A180" s="70">
        <v>173</v>
      </c>
      <c r="B180" s="71" t="s">
        <v>97</v>
      </c>
      <c r="C180" s="67" t="str">
        <f>IF(Input!F192-Input!G192&gt;=0,"40","50")</f>
        <v>40</v>
      </c>
      <c r="D180" s="75" t="s">
        <v>98</v>
      </c>
      <c r="E180" s="71">
        <f>CONCATENATE(Input!B192)</f>
      </c>
      <c r="F180" s="67">
        <f>CONCATENATE(Input!$D$14)</f>
      </c>
      <c r="G180" s="67">
        <f>CONCATENATE(Input!$D$12)</f>
      </c>
      <c r="H180" s="67" t="str">
        <f>IF(INT(TEXT(Input!$D$5,"mm"))&gt;=10,CONCATENATE(RIGHT(TEXT(Input!$D$5,"yyyy")+543,2)+1&amp;"31000"),CONCATENATE(RIGHT(TEXT(Input!$D$5,"yyyy")+543,2)&amp;"31000"))</f>
        <v>4331000</v>
      </c>
      <c r="I180" s="71">
        <f t="shared" si="4"/>
      </c>
      <c r="J180" s="67">
        <f t="shared" si="5"/>
      </c>
      <c r="K180" s="87">
        <f>CONCATENATE(Input!J192)</f>
      </c>
      <c r="L180" s="72">
        <f>ABS(Input!F192-Input!G192)</f>
        <v>0</v>
      </c>
      <c r="M180" s="67" t="str">
        <f>CONCATENATE("FAC9=",Input!K192)</f>
        <v>FAC9=</v>
      </c>
      <c r="N180" s="67">
        <f>CONCATENATE(Input!M192)</f>
      </c>
      <c r="O180" s="74"/>
      <c r="P180" s="66"/>
      <c r="Q180" s="66"/>
      <c r="R180" s="70"/>
      <c r="S180" s="70"/>
      <c r="T180" s="70"/>
      <c r="U180" s="70"/>
      <c r="V180" s="74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66"/>
      <c r="AN180" s="70"/>
      <c r="AO180" s="70"/>
      <c r="AP180" s="70"/>
      <c r="AQ180" s="53">
        <f>CONCATENATE(Input!D192)</f>
      </c>
      <c r="AR180" s="53">
        <f>CONCATENATE(Input!E192)</f>
      </c>
    </row>
    <row r="181" spans="1:44" s="77" customFormat="1" ht="10.5">
      <c r="A181" s="74">
        <v>174</v>
      </c>
      <c r="B181" s="71" t="s">
        <v>97</v>
      </c>
      <c r="C181" s="67" t="str">
        <f>IF(Input!F193-Input!G193&gt;=0,"40","50")</f>
        <v>40</v>
      </c>
      <c r="D181" s="75" t="s">
        <v>98</v>
      </c>
      <c r="E181" s="71">
        <f>CONCATENATE(Input!B193)</f>
      </c>
      <c r="F181" s="67">
        <f>CONCATENATE(Input!$D$14)</f>
      </c>
      <c r="G181" s="67">
        <f>CONCATENATE(Input!$D$12)</f>
      </c>
      <c r="H181" s="67" t="str">
        <f>IF(INT(TEXT(Input!$D$5,"mm"))&gt;=10,CONCATENATE(RIGHT(TEXT(Input!$D$5,"yyyy")+543,2)+1&amp;"31000"),CONCATENATE(RIGHT(TEXT(Input!$D$5,"yyyy")+543,2)&amp;"31000"))</f>
        <v>4331000</v>
      </c>
      <c r="I181" s="71">
        <f t="shared" si="4"/>
      </c>
      <c r="J181" s="67">
        <f t="shared" si="5"/>
      </c>
      <c r="K181" s="87">
        <f>CONCATENATE(Input!J193)</f>
      </c>
      <c r="L181" s="72">
        <f>ABS(Input!F193-Input!G193)</f>
        <v>0</v>
      </c>
      <c r="M181" s="67" t="str">
        <f>CONCATENATE("FAC9=",Input!K193)</f>
        <v>FAC9=</v>
      </c>
      <c r="N181" s="67">
        <f>CONCATENATE(Input!M193)</f>
      </c>
      <c r="O181" s="74"/>
      <c r="P181" s="66"/>
      <c r="Q181" s="66"/>
      <c r="R181" s="70"/>
      <c r="S181" s="70"/>
      <c r="T181" s="70"/>
      <c r="U181" s="70"/>
      <c r="V181" s="74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66"/>
      <c r="AN181" s="70"/>
      <c r="AO181" s="70"/>
      <c r="AP181" s="70"/>
      <c r="AQ181" s="53">
        <f>CONCATENATE(Input!D193)</f>
      </c>
      <c r="AR181" s="53">
        <f>CONCATENATE(Input!E193)</f>
      </c>
    </row>
    <row r="182" spans="1:44" s="77" customFormat="1" ht="10.5">
      <c r="A182" s="70">
        <v>175</v>
      </c>
      <c r="B182" s="71" t="s">
        <v>97</v>
      </c>
      <c r="C182" s="67" t="str">
        <f>IF(Input!F194-Input!G194&gt;=0,"40","50")</f>
        <v>40</v>
      </c>
      <c r="D182" s="75" t="s">
        <v>98</v>
      </c>
      <c r="E182" s="71">
        <f>CONCATENATE(Input!B194)</f>
      </c>
      <c r="F182" s="67">
        <f>CONCATENATE(Input!$D$14)</f>
      </c>
      <c r="G182" s="67">
        <f>CONCATENATE(Input!$D$12)</f>
      </c>
      <c r="H182" s="67" t="str">
        <f>IF(INT(TEXT(Input!$D$5,"mm"))&gt;=10,CONCATENATE(RIGHT(TEXT(Input!$D$5,"yyyy")+543,2)+1&amp;"31000"),CONCATENATE(RIGHT(TEXT(Input!$D$5,"yyyy")+543,2)&amp;"31000"))</f>
        <v>4331000</v>
      </c>
      <c r="I182" s="71">
        <f t="shared" si="4"/>
      </c>
      <c r="J182" s="67">
        <f t="shared" si="5"/>
      </c>
      <c r="K182" s="87">
        <f>CONCATENATE(Input!J194)</f>
      </c>
      <c r="L182" s="72">
        <f>ABS(Input!F194-Input!G194)</f>
        <v>0</v>
      </c>
      <c r="M182" s="67" t="str">
        <f>CONCATENATE("FAC9=",Input!K194)</f>
        <v>FAC9=</v>
      </c>
      <c r="N182" s="67">
        <f>CONCATENATE(Input!M194)</f>
      </c>
      <c r="O182" s="74"/>
      <c r="P182" s="66"/>
      <c r="Q182" s="66"/>
      <c r="R182" s="70"/>
      <c r="S182" s="70"/>
      <c r="T182" s="70"/>
      <c r="U182" s="70"/>
      <c r="V182" s="74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66"/>
      <c r="AN182" s="70"/>
      <c r="AO182" s="70"/>
      <c r="AP182" s="70"/>
      <c r="AQ182" s="53">
        <f>CONCATENATE(Input!D194)</f>
      </c>
      <c r="AR182" s="53">
        <f>CONCATENATE(Input!E194)</f>
      </c>
    </row>
    <row r="183" spans="1:44" s="77" customFormat="1" ht="10.5">
      <c r="A183" s="74">
        <v>176</v>
      </c>
      <c r="B183" s="71" t="s">
        <v>97</v>
      </c>
      <c r="C183" s="67" t="str">
        <f>IF(Input!F195-Input!G195&gt;=0,"40","50")</f>
        <v>40</v>
      </c>
      <c r="D183" s="75" t="s">
        <v>98</v>
      </c>
      <c r="E183" s="71">
        <f>CONCATENATE(Input!B195)</f>
      </c>
      <c r="F183" s="67">
        <f>CONCATENATE(Input!$D$14)</f>
      </c>
      <c r="G183" s="67">
        <f>CONCATENATE(Input!$D$12)</f>
      </c>
      <c r="H183" s="67" t="str">
        <f>IF(INT(TEXT(Input!$D$5,"mm"))&gt;=10,CONCATENATE(RIGHT(TEXT(Input!$D$5,"yyyy")+543,2)+1&amp;"31000"),CONCATENATE(RIGHT(TEXT(Input!$D$5,"yyyy")+543,2)&amp;"31000"))</f>
        <v>4331000</v>
      </c>
      <c r="I183" s="71">
        <f t="shared" si="4"/>
      </c>
      <c r="J183" s="67">
        <f t="shared" si="5"/>
      </c>
      <c r="K183" s="87">
        <f>CONCATENATE(Input!J195)</f>
      </c>
      <c r="L183" s="72">
        <f>ABS(Input!F195-Input!G195)</f>
        <v>0</v>
      </c>
      <c r="M183" s="67" t="str">
        <f>CONCATENATE("FAC9=",Input!K195)</f>
        <v>FAC9=</v>
      </c>
      <c r="N183" s="67">
        <f>CONCATENATE(Input!M195)</f>
      </c>
      <c r="O183" s="74"/>
      <c r="P183" s="66"/>
      <c r="Q183" s="66"/>
      <c r="R183" s="70"/>
      <c r="S183" s="70"/>
      <c r="T183" s="70"/>
      <c r="U183" s="70"/>
      <c r="V183" s="74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66"/>
      <c r="AN183" s="70"/>
      <c r="AO183" s="70"/>
      <c r="AP183" s="70"/>
      <c r="AQ183" s="53">
        <f>CONCATENATE(Input!D195)</f>
      </c>
      <c r="AR183" s="53">
        <f>CONCATENATE(Input!E195)</f>
      </c>
    </row>
    <row r="184" spans="1:44" s="77" customFormat="1" ht="10.5">
      <c r="A184" s="70">
        <v>177</v>
      </c>
      <c r="B184" s="71" t="s">
        <v>97</v>
      </c>
      <c r="C184" s="67" t="str">
        <f>IF(Input!F196-Input!G196&gt;=0,"40","50")</f>
        <v>40</v>
      </c>
      <c r="D184" s="75" t="s">
        <v>98</v>
      </c>
      <c r="E184" s="71">
        <f>CONCATENATE(Input!B196)</f>
      </c>
      <c r="F184" s="67">
        <f>CONCATENATE(Input!$D$14)</f>
      </c>
      <c r="G184" s="67">
        <f>CONCATENATE(Input!$D$12)</f>
      </c>
      <c r="H184" s="67" t="str">
        <f>IF(INT(TEXT(Input!$D$5,"mm"))&gt;=10,CONCATENATE(RIGHT(TEXT(Input!$D$5,"yyyy")+543,2)+1&amp;"31000"),CONCATENATE(RIGHT(TEXT(Input!$D$5,"yyyy")+543,2)&amp;"31000"))</f>
        <v>4331000</v>
      </c>
      <c r="I184" s="71">
        <f t="shared" si="4"/>
      </c>
      <c r="J184" s="67">
        <f t="shared" si="5"/>
      </c>
      <c r="K184" s="87">
        <f>CONCATENATE(Input!J196)</f>
      </c>
      <c r="L184" s="72">
        <f>ABS(Input!F196-Input!G196)</f>
        <v>0</v>
      </c>
      <c r="M184" s="67" t="str">
        <f>CONCATENATE("FAC9=",Input!K196)</f>
        <v>FAC9=</v>
      </c>
      <c r="N184" s="67">
        <f>CONCATENATE(Input!M196)</f>
      </c>
      <c r="O184" s="74"/>
      <c r="P184" s="66"/>
      <c r="Q184" s="66"/>
      <c r="R184" s="70"/>
      <c r="S184" s="70"/>
      <c r="T184" s="70"/>
      <c r="U184" s="70"/>
      <c r="V184" s="74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66"/>
      <c r="AN184" s="70"/>
      <c r="AO184" s="70"/>
      <c r="AP184" s="70"/>
      <c r="AQ184" s="53">
        <f>CONCATENATE(Input!D196)</f>
      </c>
      <c r="AR184" s="53">
        <f>CONCATENATE(Input!E196)</f>
      </c>
    </row>
    <row r="185" spans="1:44" s="77" customFormat="1" ht="10.5">
      <c r="A185" s="74">
        <v>178</v>
      </c>
      <c r="B185" s="71" t="s">
        <v>97</v>
      </c>
      <c r="C185" s="67" t="str">
        <f>IF(Input!F197-Input!G197&gt;=0,"40","50")</f>
        <v>40</v>
      </c>
      <c r="D185" s="75" t="s">
        <v>98</v>
      </c>
      <c r="E185" s="71">
        <f>CONCATENATE(Input!B197)</f>
      </c>
      <c r="F185" s="67">
        <f>CONCATENATE(Input!$D$14)</f>
      </c>
      <c r="G185" s="67">
        <f>CONCATENATE(Input!$D$12)</f>
      </c>
      <c r="H185" s="67" t="str">
        <f>IF(INT(TEXT(Input!$D$5,"mm"))&gt;=10,CONCATENATE(RIGHT(TEXT(Input!$D$5,"yyyy")+543,2)+1&amp;"31000"),CONCATENATE(RIGHT(TEXT(Input!$D$5,"yyyy")+543,2)&amp;"31000"))</f>
        <v>4331000</v>
      </c>
      <c r="I185" s="71">
        <f t="shared" si="4"/>
      </c>
      <c r="J185" s="67">
        <f t="shared" si="5"/>
      </c>
      <c r="K185" s="87">
        <f>CONCATENATE(Input!J197)</f>
      </c>
      <c r="L185" s="72">
        <f>ABS(Input!F197-Input!G197)</f>
        <v>0</v>
      </c>
      <c r="M185" s="67" t="str">
        <f>CONCATENATE("FAC9=",Input!K197)</f>
        <v>FAC9=</v>
      </c>
      <c r="N185" s="67">
        <f>CONCATENATE(Input!M197)</f>
      </c>
      <c r="O185" s="74"/>
      <c r="P185" s="66"/>
      <c r="Q185" s="66"/>
      <c r="R185" s="70"/>
      <c r="S185" s="70"/>
      <c r="T185" s="70"/>
      <c r="U185" s="70"/>
      <c r="V185" s="74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66"/>
      <c r="AN185" s="70"/>
      <c r="AO185" s="70"/>
      <c r="AP185" s="70"/>
      <c r="AQ185" s="53">
        <f>CONCATENATE(Input!D197)</f>
      </c>
      <c r="AR185" s="53">
        <f>CONCATENATE(Input!E197)</f>
      </c>
    </row>
    <row r="186" spans="1:44" s="77" customFormat="1" ht="10.5">
      <c r="A186" s="70">
        <v>179</v>
      </c>
      <c r="B186" s="71" t="s">
        <v>97</v>
      </c>
      <c r="C186" s="67" t="str">
        <f>IF(Input!F198-Input!G198&gt;=0,"40","50")</f>
        <v>40</v>
      </c>
      <c r="D186" s="75" t="s">
        <v>98</v>
      </c>
      <c r="E186" s="71">
        <f>CONCATENATE(Input!B198)</f>
      </c>
      <c r="F186" s="67">
        <f>CONCATENATE(Input!$D$14)</f>
      </c>
      <c r="G186" s="67">
        <f>CONCATENATE(Input!$D$12)</f>
      </c>
      <c r="H186" s="67" t="str">
        <f>IF(INT(TEXT(Input!$D$5,"mm"))&gt;=10,CONCATENATE(RIGHT(TEXT(Input!$D$5,"yyyy")+543,2)+1&amp;"31000"),CONCATENATE(RIGHT(TEXT(Input!$D$5,"yyyy")+543,2)&amp;"31000"))</f>
        <v>4331000</v>
      </c>
      <c r="I186" s="71">
        <f t="shared" si="4"/>
      </c>
      <c r="J186" s="67">
        <f t="shared" si="5"/>
      </c>
      <c r="K186" s="87">
        <f>CONCATENATE(Input!J198)</f>
      </c>
      <c r="L186" s="72">
        <f>ABS(Input!F198-Input!G198)</f>
        <v>0</v>
      </c>
      <c r="M186" s="67" t="str">
        <f>CONCATENATE("FAC9=",Input!K198)</f>
        <v>FAC9=</v>
      </c>
      <c r="N186" s="67">
        <f>CONCATENATE(Input!M198)</f>
      </c>
      <c r="O186" s="74"/>
      <c r="P186" s="66"/>
      <c r="Q186" s="66"/>
      <c r="R186" s="70"/>
      <c r="S186" s="70"/>
      <c r="T186" s="70"/>
      <c r="U186" s="70"/>
      <c r="V186" s="74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66"/>
      <c r="AN186" s="70"/>
      <c r="AO186" s="70"/>
      <c r="AP186" s="70"/>
      <c r="AQ186" s="53">
        <f>CONCATENATE(Input!D198)</f>
      </c>
      <c r="AR186" s="53">
        <f>CONCATENATE(Input!E198)</f>
      </c>
    </row>
    <row r="187" spans="1:44" s="77" customFormat="1" ht="10.5">
      <c r="A187" s="74">
        <v>180</v>
      </c>
      <c r="B187" s="71" t="s">
        <v>97</v>
      </c>
      <c r="C187" s="67" t="str">
        <f>IF(Input!F199-Input!G199&gt;=0,"40","50")</f>
        <v>40</v>
      </c>
      <c r="D187" s="75" t="s">
        <v>98</v>
      </c>
      <c r="E187" s="71">
        <f>CONCATENATE(Input!B199)</f>
      </c>
      <c r="F187" s="67">
        <f>CONCATENATE(Input!$D$14)</f>
      </c>
      <c r="G187" s="67">
        <f>CONCATENATE(Input!$D$12)</f>
      </c>
      <c r="H187" s="67" t="str">
        <f>IF(INT(TEXT(Input!$D$5,"mm"))&gt;=10,CONCATENATE(RIGHT(TEXT(Input!$D$5,"yyyy")+543,2)+1&amp;"31000"),CONCATENATE(RIGHT(TEXT(Input!$D$5,"yyyy")+543,2)&amp;"31000"))</f>
        <v>4331000</v>
      </c>
      <c r="I187" s="71">
        <f t="shared" si="4"/>
      </c>
      <c r="J187" s="67">
        <f t="shared" si="5"/>
      </c>
      <c r="K187" s="87">
        <f>CONCATENATE(Input!J199)</f>
      </c>
      <c r="L187" s="72">
        <f>ABS(Input!F199-Input!G199)</f>
        <v>0</v>
      </c>
      <c r="M187" s="67" t="str">
        <f>CONCATENATE("FAC9=",Input!K199)</f>
        <v>FAC9=</v>
      </c>
      <c r="N187" s="67">
        <f>CONCATENATE(Input!M199)</f>
      </c>
      <c r="O187" s="74"/>
      <c r="P187" s="66"/>
      <c r="Q187" s="66"/>
      <c r="R187" s="70"/>
      <c r="S187" s="70"/>
      <c r="T187" s="70"/>
      <c r="U187" s="70"/>
      <c r="V187" s="74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66"/>
      <c r="AN187" s="70"/>
      <c r="AO187" s="70"/>
      <c r="AP187" s="70"/>
      <c r="AQ187" s="53">
        <f>CONCATENATE(Input!D199)</f>
      </c>
      <c r="AR187" s="53">
        <f>CONCATENATE(Input!E199)</f>
      </c>
    </row>
    <row r="188" spans="1:44" s="77" customFormat="1" ht="10.5">
      <c r="A188" s="70">
        <v>181</v>
      </c>
      <c r="B188" s="71" t="s">
        <v>97</v>
      </c>
      <c r="C188" s="67" t="str">
        <f>IF(Input!F200-Input!G200&gt;=0,"40","50")</f>
        <v>40</v>
      </c>
      <c r="D188" s="75" t="s">
        <v>98</v>
      </c>
      <c r="E188" s="71">
        <f>CONCATENATE(Input!B200)</f>
      </c>
      <c r="F188" s="67">
        <f>CONCATENATE(Input!$D$14)</f>
      </c>
      <c r="G188" s="67">
        <f>CONCATENATE(Input!$D$12)</f>
      </c>
      <c r="H188" s="67" t="str">
        <f>IF(INT(TEXT(Input!$D$5,"mm"))&gt;=10,CONCATENATE(RIGHT(TEXT(Input!$D$5,"yyyy")+543,2)+1&amp;"31000"),CONCATENATE(RIGHT(TEXT(Input!$D$5,"yyyy")+543,2)&amp;"31000"))</f>
        <v>4331000</v>
      </c>
      <c r="I188" s="71">
        <f t="shared" si="4"/>
      </c>
      <c r="J188" s="67">
        <f t="shared" si="5"/>
      </c>
      <c r="K188" s="87">
        <f>CONCATENATE(Input!J200)</f>
      </c>
      <c r="L188" s="72">
        <f>ABS(Input!F200-Input!G200)</f>
        <v>0</v>
      </c>
      <c r="M188" s="67" t="str">
        <f>CONCATENATE("FAC9=",Input!K200)</f>
        <v>FAC9=</v>
      </c>
      <c r="N188" s="67">
        <f>CONCATENATE(Input!M200)</f>
      </c>
      <c r="O188" s="74"/>
      <c r="P188" s="66"/>
      <c r="Q188" s="66"/>
      <c r="R188" s="70"/>
      <c r="S188" s="70"/>
      <c r="T188" s="70"/>
      <c r="U188" s="70"/>
      <c r="V188" s="74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66"/>
      <c r="AN188" s="70"/>
      <c r="AO188" s="70"/>
      <c r="AP188" s="70"/>
      <c r="AQ188" s="53">
        <f>CONCATENATE(Input!D200)</f>
      </c>
      <c r="AR188" s="53">
        <f>CONCATENATE(Input!E200)</f>
      </c>
    </row>
    <row r="189" spans="1:44" s="77" customFormat="1" ht="10.5">
      <c r="A189" s="74">
        <v>182</v>
      </c>
      <c r="B189" s="71" t="s">
        <v>97</v>
      </c>
      <c r="C189" s="67" t="str">
        <f>IF(Input!F201-Input!G201&gt;=0,"40","50")</f>
        <v>40</v>
      </c>
      <c r="D189" s="75" t="s">
        <v>98</v>
      </c>
      <c r="E189" s="71">
        <f>CONCATENATE(Input!B201)</f>
      </c>
      <c r="F189" s="67">
        <f>CONCATENATE(Input!$D$14)</f>
      </c>
      <c r="G189" s="67">
        <f>CONCATENATE(Input!$D$12)</f>
      </c>
      <c r="H189" s="67" t="str">
        <f>IF(INT(TEXT(Input!$D$5,"mm"))&gt;=10,CONCATENATE(RIGHT(TEXT(Input!$D$5,"yyyy")+543,2)+1&amp;"31000"),CONCATENATE(RIGHT(TEXT(Input!$D$5,"yyyy")+543,2)&amp;"31000"))</f>
        <v>4331000</v>
      </c>
      <c r="I189" s="71">
        <f t="shared" si="4"/>
      </c>
      <c r="J189" s="67">
        <f t="shared" si="5"/>
      </c>
      <c r="K189" s="87">
        <f>CONCATENATE(Input!J201)</f>
      </c>
      <c r="L189" s="72">
        <f>ABS(Input!F201-Input!G201)</f>
        <v>0</v>
      </c>
      <c r="M189" s="67" t="str">
        <f>CONCATENATE("FAC9=",Input!K201)</f>
        <v>FAC9=</v>
      </c>
      <c r="N189" s="67">
        <f>CONCATENATE(Input!M201)</f>
      </c>
      <c r="O189" s="74"/>
      <c r="P189" s="66"/>
      <c r="Q189" s="66"/>
      <c r="R189" s="70"/>
      <c r="S189" s="70"/>
      <c r="T189" s="70"/>
      <c r="U189" s="70"/>
      <c r="V189" s="74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66"/>
      <c r="AN189" s="70"/>
      <c r="AO189" s="70"/>
      <c r="AP189" s="70"/>
      <c r="AQ189" s="53">
        <f>CONCATENATE(Input!D201)</f>
      </c>
      <c r="AR189" s="53">
        <f>CONCATENATE(Input!E201)</f>
      </c>
    </row>
    <row r="190" spans="1:44" s="77" customFormat="1" ht="10.5">
      <c r="A190" s="70">
        <v>183</v>
      </c>
      <c r="B190" s="71" t="s">
        <v>97</v>
      </c>
      <c r="C190" s="67" t="str">
        <f>IF(Input!F202-Input!G202&gt;=0,"40","50")</f>
        <v>40</v>
      </c>
      <c r="D190" s="75" t="s">
        <v>98</v>
      </c>
      <c r="E190" s="71">
        <f>CONCATENATE(Input!B202)</f>
      </c>
      <c r="F190" s="67">
        <f>CONCATENATE(Input!$D$14)</f>
      </c>
      <c r="G190" s="67">
        <f>CONCATENATE(Input!$D$12)</f>
      </c>
      <c r="H190" s="67" t="str">
        <f>IF(INT(TEXT(Input!$D$5,"mm"))&gt;=10,CONCATENATE(RIGHT(TEXT(Input!$D$5,"yyyy")+543,2)+1&amp;"31000"),CONCATENATE(RIGHT(TEXT(Input!$D$5,"yyyy")+543,2)&amp;"31000"))</f>
        <v>4331000</v>
      </c>
      <c r="I190" s="71">
        <f t="shared" si="4"/>
      </c>
      <c r="J190" s="67">
        <f t="shared" si="5"/>
      </c>
      <c r="K190" s="87">
        <f>CONCATENATE(Input!J202)</f>
      </c>
      <c r="L190" s="72">
        <f>ABS(Input!F202-Input!G202)</f>
        <v>0</v>
      </c>
      <c r="M190" s="67" t="str">
        <f>CONCATENATE("FAC9=",Input!K202)</f>
        <v>FAC9=</v>
      </c>
      <c r="N190" s="67">
        <f>CONCATENATE(Input!M202)</f>
      </c>
      <c r="O190" s="74"/>
      <c r="P190" s="66"/>
      <c r="Q190" s="66"/>
      <c r="R190" s="70"/>
      <c r="S190" s="70"/>
      <c r="T190" s="70"/>
      <c r="U190" s="70"/>
      <c r="V190" s="74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66"/>
      <c r="AN190" s="70"/>
      <c r="AO190" s="70"/>
      <c r="AP190" s="70"/>
      <c r="AQ190" s="53">
        <f>CONCATENATE(Input!D202)</f>
      </c>
      <c r="AR190" s="53">
        <f>CONCATENATE(Input!E202)</f>
      </c>
    </row>
    <row r="191" spans="1:44" s="77" customFormat="1" ht="10.5">
      <c r="A191" s="74">
        <v>184</v>
      </c>
      <c r="B191" s="71" t="s">
        <v>97</v>
      </c>
      <c r="C191" s="67" t="str">
        <f>IF(Input!F203-Input!G203&gt;=0,"40","50")</f>
        <v>40</v>
      </c>
      <c r="D191" s="75" t="s">
        <v>98</v>
      </c>
      <c r="E191" s="71">
        <f>CONCATENATE(Input!B203)</f>
      </c>
      <c r="F191" s="67">
        <f>CONCATENATE(Input!$D$14)</f>
      </c>
      <c r="G191" s="67">
        <f>CONCATENATE(Input!$D$12)</f>
      </c>
      <c r="H191" s="67" t="str">
        <f>IF(INT(TEXT(Input!$D$5,"mm"))&gt;=10,CONCATENATE(RIGHT(TEXT(Input!$D$5,"yyyy")+543,2)+1&amp;"31000"),CONCATENATE(RIGHT(TEXT(Input!$D$5,"yyyy")+543,2)&amp;"31000"))</f>
        <v>4331000</v>
      </c>
      <c r="I191" s="71">
        <f t="shared" si="4"/>
      </c>
      <c r="J191" s="67">
        <f t="shared" si="5"/>
      </c>
      <c r="K191" s="87">
        <f>CONCATENATE(Input!J203)</f>
      </c>
      <c r="L191" s="72">
        <f>ABS(Input!F203-Input!G203)</f>
        <v>0</v>
      </c>
      <c r="M191" s="67" t="str">
        <f>CONCATENATE("FAC9=",Input!K203)</f>
        <v>FAC9=</v>
      </c>
      <c r="N191" s="67">
        <f>CONCATENATE(Input!M203)</f>
      </c>
      <c r="O191" s="74"/>
      <c r="P191" s="66"/>
      <c r="Q191" s="66"/>
      <c r="R191" s="70"/>
      <c r="S191" s="70"/>
      <c r="T191" s="70"/>
      <c r="U191" s="70"/>
      <c r="V191" s="74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66"/>
      <c r="AN191" s="70"/>
      <c r="AO191" s="70"/>
      <c r="AP191" s="70"/>
      <c r="AQ191" s="53">
        <f>CONCATENATE(Input!D203)</f>
      </c>
      <c r="AR191" s="53">
        <f>CONCATENATE(Input!E203)</f>
      </c>
    </row>
    <row r="192" spans="1:44" s="77" customFormat="1" ht="10.5">
      <c r="A192" s="70">
        <v>185</v>
      </c>
      <c r="B192" s="71" t="s">
        <v>97</v>
      </c>
      <c r="C192" s="67" t="str">
        <f>IF(Input!F204-Input!G204&gt;=0,"40","50")</f>
        <v>40</v>
      </c>
      <c r="D192" s="75" t="s">
        <v>98</v>
      </c>
      <c r="E192" s="71">
        <f>CONCATENATE(Input!B204)</f>
      </c>
      <c r="F192" s="67">
        <f>CONCATENATE(Input!$D$14)</f>
      </c>
      <c r="G192" s="67">
        <f>CONCATENATE(Input!$D$12)</f>
      </c>
      <c r="H192" s="67" t="str">
        <f>IF(INT(TEXT(Input!$D$5,"mm"))&gt;=10,CONCATENATE(RIGHT(TEXT(Input!$D$5,"yyyy")+543,2)+1&amp;"31000"),CONCATENATE(RIGHT(TEXT(Input!$D$5,"yyyy")+543,2)&amp;"31000"))</f>
        <v>4331000</v>
      </c>
      <c r="I192" s="71">
        <f t="shared" si="4"/>
      </c>
      <c r="J192" s="67">
        <f t="shared" si="5"/>
      </c>
      <c r="K192" s="87">
        <f>CONCATENATE(Input!J204)</f>
      </c>
      <c r="L192" s="72">
        <f>ABS(Input!F204-Input!G204)</f>
        <v>0</v>
      </c>
      <c r="M192" s="67" t="str">
        <f>CONCATENATE("FAC9=",Input!K204)</f>
        <v>FAC9=</v>
      </c>
      <c r="N192" s="67">
        <f>CONCATENATE(Input!M204)</f>
      </c>
      <c r="O192" s="74"/>
      <c r="P192" s="66"/>
      <c r="Q192" s="66"/>
      <c r="R192" s="70"/>
      <c r="S192" s="70"/>
      <c r="T192" s="70"/>
      <c r="U192" s="70"/>
      <c r="V192" s="74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66"/>
      <c r="AN192" s="70"/>
      <c r="AO192" s="70"/>
      <c r="AP192" s="70"/>
      <c r="AQ192" s="53">
        <f>CONCATENATE(Input!D204)</f>
      </c>
      <c r="AR192" s="53">
        <f>CONCATENATE(Input!E204)</f>
      </c>
    </row>
    <row r="193" spans="1:44" s="77" customFormat="1" ht="10.5">
      <c r="A193" s="74">
        <v>186</v>
      </c>
      <c r="B193" s="71" t="s">
        <v>97</v>
      </c>
      <c r="C193" s="67" t="str">
        <f>IF(Input!F205-Input!G205&gt;=0,"40","50")</f>
        <v>40</v>
      </c>
      <c r="D193" s="75" t="s">
        <v>98</v>
      </c>
      <c r="E193" s="71">
        <f>CONCATENATE(Input!B205)</f>
      </c>
      <c r="F193" s="67">
        <f>CONCATENATE(Input!$D$14)</f>
      </c>
      <c r="G193" s="67">
        <f>CONCATENATE(Input!$D$12)</f>
      </c>
      <c r="H193" s="67" t="str">
        <f>IF(INT(TEXT(Input!$D$5,"mm"))&gt;=10,CONCATENATE(RIGHT(TEXT(Input!$D$5,"yyyy")+543,2)+1&amp;"31000"),CONCATENATE(RIGHT(TEXT(Input!$D$5,"yyyy")+543,2)&amp;"31000"))</f>
        <v>4331000</v>
      </c>
      <c r="I193" s="71">
        <f t="shared" si="4"/>
      </c>
      <c r="J193" s="67">
        <f t="shared" si="5"/>
      </c>
      <c r="K193" s="87">
        <f>CONCATENATE(Input!J205)</f>
      </c>
      <c r="L193" s="72">
        <f>ABS(Input!F205-Input!G205)</f>
        <v>0</v>
      </c>
      <c r="M193" s="67" t="str">
        <f>CONCATENATE("FAC9=",Input!K205)</f>
        <v>FAC9=</v>
      </c>
      <c r="N193" s="67">
        <f>CONCATENATE(Input!M205)</f>
      </c>
      <c r="O193" s="74"/>
      <c r="P193" s="66"/>
      <c r="Q193" s="66"/>
      <c r="R193" s="70"/>
      <c r="S193" s="70"/>
      <c r="T193" s="70"/>
      <c r="U193" s="70"/>
      <c r="V193" s="74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66"/>
      <c r="AN193" s="70"/>
      <c r="AO193" s="70"/>
      <c r="AP193" s="70"/>
      <c r="AQ193" s="53">
        <f>CONCATENATE(Input!D205)</f>
      </c>
      <c r="AR193" s="53">
        <f>CONCATENATE(Input!E205)</f>
      </c>
    </row>
    <row r="194" spans="1:44" s="77" customFormat="1" ht="10.5">
      <c r="A194" s="70">
        <v>187</v>
      </c>
      <c r="B194" s="71" t="s">
        <v>97</v>
      </c>
      <c r="C194" s="67" t="str">
        <f>IF(Input!F206-Input!G206&gt;=0,"40","50")</f>
        <v>40</v>
      </c>
      <c r="D194" s="75" t="s">
        <v>98</v>
      </c>
      <c r="E194" s="71">
        <f>CONCATENATE(Input!B206)</f>
      </c>
      <c r="F194" s="67">
        <f>CONCATENATE(Input!$D$14)</f>
      </c>
      <c r="G194" s="67">
        <f>CONCATENATE(Input!$D$12)</f>
      </c>
      <c r="H194" s="67" t="str">
        <f>IF(INT(TEXT(Input!$D$5,"mm"))&gt;=10,CONCATENATE(RIGHT(TEXT(Input!$D$5,"yyyy")+543,2)+1&amp;"31000"),CONCATENATE(RIGHT(TEXT(Input!$D$5,"yyyy")+543,2)&amp;"31000"))</f>
        <v>4331000</v>
      </c>
      <c r="I194" s="71">
        <f t="shared" si="4"/>
      </c>
      <c r="J194" s="67">
        <f t="shared" si="5"/>
      </c>
      <c r="K194" s="87">
        <f>CONCATENATE(Input!J206)</f>
      </c>
      <c r="L194" s="72">
        <f>ABS(Input!F206-Input!G206)</f>
        <v>0</v>
      </c>
      <c r="M194" s="67" t="str">
        <f>CONCATENATE("FAC9=",Input!K206)</f>
        <v>FAC9=</v>
      </c>
      <c r="N194" s="67">
        <f>CONCATENATE(Input!M206)</f>
      </c>
      <c r="O194" s="74"/>
      <c r="P194" s="66"/>
      <c r="Q194" s="66"/>
      <c r="R194" s="70"/>
      <c r="S194" s="70"/>
      <c r="T194" s="70"/>
      <c r="U194" s="70"/>
      <c r="V194" s="74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66"/>
      <c r="AN194" s="70"/>
      <c r="AO194" s="70"/>
      <c r="AP194" s="70"/>
      <c r="AQ194" s="53">
        <f>CONCATENATE(Input!D206)</f>
      </c>
      <c r="AR194" s="53">
        <f>CONCATENATE(Input!E206)</f>
      </c>
    </row>
    <row r="195" spans="1:44" s="77" customFormat="1" ht="10.5">
      <c r="A195" s="74">
        <v>188</v>
      </c>
      <c r="B195" s="71" t="s">
        <v>97</v>
      </c>
      <c r="C195" s="67" t="str">
        <f>IF(Input!F207-Input!G207&gt;=0,"40","50")</f>
        <v>40</v>
      </c>
      <c r="D195" s="75" t="s">
        <v>98</v>
      </c>
      <c r="E195" s="71">
        <f>CONCATENATE(Input!B207)</f>
      </c>
      <c r="F195" s="67">
        <f>CONCATENATE(Input!$D$14)</f>
      </c>
      <c r="G195" s="67">
        <f>CONCATENATE(Input!$D$12)</f>
      </c>
      <c r="H195" s="67" t="str">
        <f>IF(INT(TEXT(Input!$D$5,"mm"))&gt;=10,CONCATENATE(RIGHT(TEXT(Input!$D$5,"yyyy")+543,2)+1&amp;"31000"),CONCATENATE(RIGHT(TEXT(Input!$D$5,"yyyy")+543,2)&amp;"31000"))</f>
        <v>4331000</v>
      </c>
      <c r="I195" s="71">
        <f t="shared" si="4"/>
      </c>
      <c r="J195" s="67">
        <f t="shared" si="5"/>
      </c>
      <c r="K195" s="87">
        <f>CONCATENATE(Input!J207)</f>
      </c>
      <c r="L195" s="72">
        <f>ABS(Input!F207-Input!G207)</f>
        <v>0</v>
      </c>
      <c r="M195" s="67" t="str">
        <f>CONCATENATE("FAC9=",Input!K207)</f>
        <v>FAC9=</v>
      </c>
      <c r="N195" s="67">
        <f>CONCATENATE(Input!M207)</f>
      </c>
      <c r="O195" s="74"/>
      <c r="P195" s="66"/>
      <c r="Q195" s="66"/>
      <c r="R195" s="70"/>
      <c r="S195" s="70"/>
      <c r="T195" s="70"/>
      <c r="U195" s="70"/>
      <c r="V195" s="74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66"/>
      <c r="AN195" s="70"/>
      <c r="AO195" s="70"/>
      <c r="AP195" s="70"/>
      <c r="AQ195" s="53">
        <f>CONCATENATE(Input!D207)</f>
      </c>
      <c r="AR195" s="53">
        <f>CONCATENATE(Input!E207)</f>
      </c>
    </row>
    <row r="196" spans="1:44" s="77" customFormat="1" ht="10.5">
      <c r="A196" s="70">
        <v>189</v>
      </c>
      <c r="B196" s="71" t="s">
        <v>97</v>
      </c>
      <c r="C196" s="67" t="str">
        <f>IF(Input!F208-Input!G208&gt;=0,"40","50")</f>
        <v>40</v>
      </c>
      <c r="D196" s="75" t="s">
        <v>98</v>
      </c>
      <c r="E196" s="71">
        <f>CONCATENATE(Input!B208)</f>
      </c>
      <c r="F196" s="67">
        <f>CONCATENATE(Input!$D$14)</f>
      </c>
      <c r="G196" s="67">
        <f>CONCATENATE(Input!$D$12)</f>
      </c>
      <c r="H196" s="67" t="str">
        <f>IF(INT(TEXT(Input!$D$5,"mm"))&gt;=10,CONCATENATE(RIGHT(TEXT(Input!$D$5,"yyyy")+543,2)+1&amp;"31000"),CONCATENATE(RIGHT(TEXT(Input!$D$5,"yyyy")+543,2)&amp;"31000"))</f>
        <v>4331000</v>
      </c>
      <c r="I196" s="71">
        <f t="shared" si="4"/>
      </c>
      <c r="J196" s="67">
        <f t="shared" si="5"/>
      </c>
      <c r="K196" s="87">
        <f>CONCATENATE(Input!J208)</f>
      </c>
      <c r="L196" s="72">
        <f>ABS(Input!F208-Input!G208)</f>
        <v>0</v>
      </c>
      <c r="M196" s="67" t="str">
        <f>CONCATENATE("FAC9=",Input!K208)</f>
        <v>FAC9=</v>
      </c>
      <c r="N196" s="67">
        <f>CONCATENATE(Input!M208)</f>
      </c>
      <c r="O196" s="74"/>
      <c r="P196" s="66"/>
      <c r="Q196" s="66"/>
      <c r="R196" s="70"/>
      <c r="S196" s="70"/>
      <c r="T196" s="70"/>
      <c r="U196" s="70"/>
      <c r="V196" s="74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66"/>
      <c r="AN196" s="70"/>
      <c r="AO196" s="70"/>
      <c r="AP196" s="70"/>
      <c r="AQ196" s="53">
        <f>CONCATENATE(Input!D208)</f>
      </c>
      <c r="AR196" s="53">
        <f>CONCATENATE(Input!E208)</f>
      </c>
    </row>
    <row r="197" spans="1:44" s="81" customFormat="1" ht="10.5">
      <c r="A197" s="74">
        <v>190</v>
      </c>
      <c r="B197" s="79" t="s">
        <v>97</v>
      </c>
      <c r="C197" s="67" t="str">
        <f>IF(Input!F209-Input!G209&gt;=0,"40","50")</f>
        <v>40</v>
      </c>
      <c r="D197" s="79" t="s">
        <v>98</v>
      </c>
      <c r="E197" s="79">
        <f>CONCATENATE(Input!B209)</f>
      </c>
      <c r="F197" s="67">
        <f>CONCATENATE(Input!$D$14)</f>
      </c>
      <c r="G197" s="67">
        <f>CONCATENATE(Input!$D$12)</f>
      </c>
      <c r="H197" s="67" t="str">
        <f>IF(INT(TEXT(Input!$D$5,"mm"))&gt;=10,CONCATENATE(RIGHT(TEXT(Input!$D$5,"yyyy")+543,2)+1&amp;"31000"),CONCATENATE(RIGHT(TEXT(Input!$D$5,"yyyy")+543,2)&amp;"31000"))</f>
        <v>4331000</v>
      </c>
      <c r="I197" s="79">
        <f t="shared" si="4"/>
      </c>
      <c r="J197" s="67">
        <f t="shared" si="5"/>
      </c>
      <c r="K197" s="87">
        <f>CONCATENATE(Input!J209)</f>
      </c>
      <c r="L197" s="80">
        <f>ABS(Input!F209-Input!G209)</f>
        <v>0</v>
      </c>
      <c r="M197" s="67" t="str">
        <f>CONCATENATE("FAC9=",Input!K209)</f>
        <v>FAC9=</v>
      </c>
      <c r="N197" s="67">
        <f>CONCATENATE(Input!M209)</f>
      </c>
      <c r="O197" s="78"/>
      <c r="P197" s="66"/>
      <c r="Q197" s="66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  <c r="AM197" s="66"/>
      <c r="AN197" s="78"/>
      <c r="AO197" s="78"/>
      <c r="AP197" s="78"/>
      <c r="AQ197" s="53">
        <f>CONCATENATE(Input!D209)</f>
      </c>
      <c r="AR197" s="53">
        <f>CONCATENATE(Input!E209)</f>
      </c>
    </row>
    <row r="198" spans="1:44" s="77" customFormat="1" ht="10.5">
      <c r="A198" s="70">
        <v>191</v>
      </c>
      <c r="B198" s="75" t="s">
        <v>97</v>
      </c>
      <c r="C198" s="67" t="str">
        <f>IF(Input!F210-Input!G210&gt;=0,"40","50")</f>
        <v>40</v>
      </c>
      <c r="D198" s="75" t="s">
        <v>98</v>
      </c>
      <c r="E198" s="75">
        <f>CONCATENATE(Input!B210)</f>
      </c>
      <c r="F198" s="67">
        <f>CONCATENATE(Input!$D$14)</f>
      </c>
      <c r="G198" s="67">
        <f>CONCATENATE(Input!$D$12)</f>
      </c>
      <c r="H198" s="67" t="str">
        <f>IF(INT(TEXT(Input!$D$5,"mm"))&gt;=10,CONCATENATE(RIGHT(TEXT(Input!$D$5,"yyyy")+543,2)+1&amp;"31000"),CONCATENATE(RIGHT(TEXT(Input!$D$5,"yyyy")+543,2)&amp;"31000"))</f>
        <v>4331000</v>
      </c>
      <c r="I198" s="75">
        <f t="shared" si="4"/>
      </c>
      <c r="J198" s="67">
        <f t="shared" si="5"/>
      </c>
      <c r="K198" s="87">
        <f>CONCATENATE(Input!J210)</f>
      </c>
      <c r="L198" s="82">
        <f>ABS(Input!F210-Input!G210)</f>
        <v>0</v>
      </c>
      <c r="M198" s="67" t="str">
        <f>CONCATENATE("FAC9=",Input!K210)</f>
        <v>FAC9=</v>
      </c>
      <c r="N198" s="67">
        <f>CONCATENATE(Input!M210)</f>
      </c>
      <c r="O198" s="74"/>
      <c r="P198" s="66"/>
      <c r="Q198" s="66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  <c r="AL198" s="74"/>
      <c r="AM198" s="66"/>
      <c r="AN198" s="74"/>
      <c r="AO198" s="74"/>
      <c r="AP198" s="74"/>
      <c r="AQ198" s="53">
        <f>CONCATENATE(Input!D210)</f>
      </c>
      <c r="AR198" s="53">
        <f>CONCATENATE(Input!E210)</f>
      </c>
    </row>
    <row r="199" spans="1:44" s="77" customFormat="1" ht="10.5">
      <c r="A199" s="74">
        <v>192</v>
      </c>
      <c r="B199" s="71" t="s">
        <v>97</v>
      </c>
      <c r="C199" s="67" t="str">
        <f>IF(Input!F211-Input!G211&gt;=0,"40","50")</f>
        <v>40</v>
      </c>
      <c r="D199" s="75" t="s">
        <v>98</v>
      </c>
      <c r="E199" s="71">
        <f>CONCATENATE(Input!B211)</f>
      </c>
      <c r="F199" s="67">
        <f>CONCATENATE(Input!$D$14)</f>
      </c>
      <c r="G199" s="67">
        <f>CONCATENATE(Input!$D$12)</f>
      </c>
      <c r="H199" s="67" t="str">
        <f>IF(INT(TEXT(Input!$D$5,"mm"))&gt;=10,CONCATENATE(RIGHT(TEXT(Input!$D$5,"yyyy")+543,2)+1&amp;"31000"),CONCATENATE(RIGHT(TEXT(Input!$D$5,"yyyy")+543,2)&amp;"31000"))</f>
        <v>4331000</v>
      </c>
      <c r="I199" s="71">
        <f t="shared" si="4"/>
      </c>
      <c r="J199" s="67">
        <f t="shared" si="5"/>
      </c>
      <c r="K199" s="87">
        <f>CONCATENATE(Input!J211)</f>
      </c>
      <c r="L199" s="72">
        <f>ABS(Input!F211-Input!G211)</f>
        <v>0</v>
      </c>
      <c r="M199" s="67" t="str">
        <f>CONCATENATE("FAC9=",Input!K211)</f>
        <v>FAC9=</v>
      </c>
      <c r="N199" s="67">
        <f>CONCATENATE(Input!M211)</f>
      </c>
      <c r="O199" s="74"/>
      <c r="P199" s="66"/>
      <c r="Q199" s="66"/>
      <c r="R199" s="70"/>
      <c r="S199" s="74"/>
      <c r="T199" s="70"/>
      <c r="U199" s="70"/>
      <c r="V199" s="74"/>
      <c r="W199" s="70"/>
      <c r="X199" s="70"/>
      <c r="Y199" s="70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  <c r="AM199" s="66"/>
      <c r="AN199" s="74"/>
      <c r="AO199" s="74"/>
      <c r="AP199" s="70"/>
      <c r="AQ199" s="53">
        <f>CONCATENATE(Input!D211)</f>
      </c>
      <c r="AR199" s="53">
        <f>CONCATENATE(Input!E211)</f>
      </c>
    </row>
    <row r="200" spans="1:44" s="77" customFormat="1" ht="10.5">
      <c r="A200" s="70">
        <v>193</v>
      </c>
      <c r="B200" s="71" t="s">
        <v>97</v>
      </c>
      <c r="C200" s="67" t="str">
        <f>IF(Input!F212-Input!G212&gt;=0,"40","50")</f>
        <v>40</v>
      </c>
      <c r="D200" s="75" t="s">
        <v>98</v>
      </c>
      <c r="E200" s="71">
        <f>CONCATENATE(Input!B212)</f>
      </c>
      <c r="F200" s="67">
        <f>CONCATENATE(Input!$D$14)</f>
      </c>
      <c r="G200" s="67">
        <f>CONCATENATE(Input!$D$12)</f>
      </c>
      <c r="H200" s="67" t="str">
        <f>IF(INT(TEXT(Input!$D$5,"mm"))&gt;=10,CONCATENATE(RIGHT(TEXT(Input!$D$5,"yyyy")+543,2)+1&amp;"31000"),CONCATENATE(RIGHT(TEXT(Input!$D$5,"yyyy")+543,2)&amp;"31000"))</f>
        <v>4331000</v>
      </c>
      <c r="I200" s="71">
        <f t="shared" si="4"/>
      </c>
      <c r="J200" s="67">
        <f t="shared" si="5"/>
      </c>
      <c r="K200" s="87">
        <f>CONCATENATE(Input!J212)</f>
      </c>
      <c r="L200" s="72">
        <f>ABS(Input!F212-Input!G212)</f>
        <v>0</v>
      </c>
      <c r="M200" s="67" t="str">
        <f>CONCATENATE("FAC9=",Input!K212)</f>
        <v>FAC9=</v>
      </c>
      <c r="N200" s="67">
        <f>CONCATENATE(Input!M212)</f>
      </c>
      <c r="O200" s="70"/>
      <c r="P200" s="66"/>
      <c r="Q200" s="66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66"/>
      <c r="AN200" s="70"/>
      <c r="AO200" s="70"/>
      <c r="AP200" s="70"/>
      <c r="AQ200" s="53">
        <f>CONCATENATE(Input!D212)</f>
      </c>
      <c r="AR200" s="53">
        <f>CONCATENATE(Input!E212)</f>
      </c>
    </row>
    <row r="201" spans="1:44" s="77" customFormat="1" ht="10.5">
      <c r="A201" s="74">
        <v>194</v>
      </c>
      <c r="B201" s="71" t="s">
        <v>97</v>
      </c>
      <c r="C201" s="67" t="str">
        <f>IF(Input!F213-Input!G213&gt;=0,"40","50")</f>
        <v>40</v>
      </c>
      <c r="D201" s="75" t="s">
        <v>98</v>
      </c>
      <c r="E201" s="71">
        <f>CONCATENATE(Input!B213)</f>
      </c>
      <c r="F201" s="67">
        <f>CONCATENATE(Input!$D$14)</f>
      </c>
      <c r="G201" s="67">
        <f>CONCATENATE(Input!$D$12)</f>
      </c>
      <c r="H201" s="67" t="str">
        <f>IF(INT(TEXT(Input!$D$5,"mm"))&gt;=10,CONCATENATE(RIGHT(TEXT(Input!$D$5,"yyyy")+543,2)+1&amp;"31000"),CONCATENATE(RIGHT(TEXT(Input!$D$5,"yyyy")+543,2)&amp;"31000"))</f>
        <v>4331000</v>
      </c>
      <c r="I201" s="71">
        <f t="shared" si="4"/>
      </c>
      <c r="J201" s="67">
        <f aca="true" t="shared" si="6" ref="J201:J257">IF(LEN(F201)&gt;0,"P"&amp;F201,"")</f>
      </c>
      <c r="K201" s="87">
        <f>CONCATENATE(Input!J213)</f>
      </c>
      <c r="L201" s="72">
        <f>ABS(Input!F213-Input!G213)</f>
        <v>0</v>
      </c>
      <c r="M201" s="67" t="str">
        <f>CONCATENATE("FAC9=",Input!K213)</f>
        <v>FAC9=</v>
      </c>
      <c r="N201" s="67">
        <f>CONCATENATE(Input!M213)</f>
      </c>
      <c r="O201" s="70"/>
      <c r="P201" s="66"/>
      <c r="Q201" s="66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66"/>
      <c r="AN201" s="70"/>
      <c r="AO201" s="70"/>
      <c r="AP201" s="70"/>
      <c r="AQ201" s="53">
        <f>CONCATENATE(Input!D213)</f>
      </c>
      <c r="AR201" s="53">
        <f>CONCATENATE(Input!E213)</f>
      </c>
    </row>
    <row r="202" spans="1:44" s="77" customFormat="1" ht="10.5">
      <c r="A202" s="70">
        <v>195</v>
      </c>
      <c r="B202" s="71" t="s">
        <v>97</v>
      </c>
      <c r="C202" s="67" t="str">
        <f>IF(Input!F214-Input!G214&gt;=0,"40","50")</f>
        <v>40</v>
      </c>
      <c r="D202" s="75" t="s">
        <v>98</v>
      </c>
      <c r="E202" s="71">
        <f>CONCATENATE(Input!B214)</f>
      </c>
      <c r="F202" s="67">
        <f>CONCATENATE(Input!$D$14)</f>
      </c>
      <c r="G202" s="67">
        <f>CONCATENATE(Input!$D$12)</f>
      </c>
      <c r="H202" s="67" t="str">
        <f>IF(INT(TEXT(Input!$D$5,"mm"))&gt;=10,CONCATENATE(RIGHT(TEXT(Input!$D$5,"yyyy")+543,2)+1&amp;"31000"),CONCATENATE(RIGHT(TEXT(Input!$D$5,"yyyy")+543,2)&amp;"31000"))</f>
        <v>4331000</v>
      </c>
      <c r="I202" s="71">
        <f t="shared" si="4"/>
      </c>
      <c r="J202" s="67">
        <f t="shared" si="6"/>
      </c>
      <c r="K202" s="87">
        <f>CONCATENATE(Input!J214)</f>
      </c>
      <c r="L202" s="72">
        <f>ABS(Input!F214-Input!G214)</f>
        <v>0</v>
      </c>
      <c r="M202" s="67" t="str">
        <f>CONCATENATE("FAC9=",Input!K214)</f>
        <v>FAC9=</v>
      </c>
      <c r="N202" s="67">
        <f>CONCATENATE(Input!M214)</f>
      </c>
      <c r="O202" s="70"/>
      <c r="P202" s="66"/>
      <c r="Q202" s="66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66"/>
      <c r="AN202" s="70"/>
      <c r="AO202" s="70"/>
      <c r="AP202" s="70"/>
      <c r="AQ202" s="53">
        <f>CONCATENATE(Input!D214)</f>
      </c>
      <c r="AR202" s="53">
        <f>CONCATENATE(Input!E214)</f>
      </c>
    </row>
    <row r="203" spans="1:44" s="77" customFormat="1" ht="10.5">
      <c r="A203" s="74">
        <v>196</v>
      </c>
      <c r="B203" s="71" t="s">
        <v>97</v>
      </c>
      <c r="C203" s="67" t="str">
        <f>IF(Input!F215-Input!G215&gt;=0,"40","50")</f>
        <v>40</v>
      </c>
      <c r="D203" s="75" t="s">
        <v>98</v>
      </c>
      <c r="E203" s="71">
        <f>CONCATENATE(Input!B215)</f>
      </c>
      <c r="F203" s="67">
        <f>CONCATENATE(Input!$D$14)</f>
      </c>
      <c r="G203" s="67">
        <f>CONCATENATE(Input!$D$12)</f>
      </c>
      <c r="H203" s="67" t="str">
        <f>IF(INT(TEXT(Input!$D$5,"mm"))&gt;=10,CONCATENATE(RIGHT(TEXT(Input!$D$5,"yyyy")+543,2)+1&amp;"31000"),CONCATENATE(RIGHT(TEXT(Input!$D$5,"yyyy")+543,2)&amp;"31000"))</f>
        <v>4331000</v>
      </c>
      <c r="I203" s="71">
        <f t="shared" si="4"/>
      </c>
      <c r="J203" s="67">
        <f t="shared" si="6"/>
      </c>
      <c r="K203" s="87">
        <f>CONCATENATE(Input!J215)</f>
      </c>
      <c r="L203" s="72">
        <f>ABS(Input!F215-Input!G215)</f>
        <v>0</v>
      </c>
      <c r="M203" s="67" t="str">
        <f>CONCATENATE("FAC9=",Input!K215)</f>
        <v>FAC9=</v>
      </c>
      <c r="N203" s="67">
        <f>CONCATENATE(Input!M215)</f>
      </c>
      <c r="O203" s="70"/>
      <c r="P203" s="66"/>
      <c r="Q203" s="66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66"/>
      <c r="AN203" s="70"/>
      <c r="AO203" s="70"/>
      <c r="AP203" s="70"/>
      <c r="AQ203" s="53">
        <f>CONCATENATE(Input!D215)</f>
      </c>
      <c r="AR203" s="53">
        <f>CONCATENATE(Input!E215)</f>
      </c>
    </row>
    <row r="204" spans="1:44" s="77" customFormat="1" ht="10.5">
      <c r="A204" s="70">
        <v>197</v>
      </c>
      <c r="B204" s="71" t="s">
        <v>97</v>
      </c>
      <c r="C204" s="67" t="str">
        <f>IF(Input!F216-Input!G216&gt;=0,"40","50")</f>
        <v>40</v>
      </c>
      <c r="D204" s="75" t="s">
        <v>98</v>
      </c>
      <c r="E204" s="71">
        <f>CONCATENATE(Input!B216)</f>
      </c>
      <c r="F204" s="67">
        <f>CONCATENATE(Input!$D$14)</f>
      </c>
      <c r="G204" s="67">
        <f>CONCATENATE(Input!$D$12)</f>
      </c>
      <c r="H204" s="67" t="str">
        <f>IF(INT(TEXT(Input!$D$5,"mm"))&gt;=10,CONCATENATE(RIGHT(TEXT(Input!$D$5,"yyyy")+543,2)+1&amp;"31000"),CONCATENATE(RIGHT(TEXT(Input!$D$5,"yyyy")+543,2)&amp;"31000"))</f>
        <v>4331000</v>
      </c>
      <c r="I204" s="71">
        <f t="shared" si="4"/>
      </c>
      <c r="J204" s="67">
        <f t="shared" si="6"/>
      </c>
      <c r="K204" s="87">
        <f>CONCATENATE(Input!J216)</f>
      </c>
      <c r="L204" s="72">
        <f>ABS(Input!F216-Input!G216)</f>
        <v>0</v>
      </c>
      <c r="M204" s="67" t="str">
        <f>CONCATENATE("FAC9=",Input!K216)</f>
        <v>FAC9=</v>
      </c>
      <c r="N204" s="67">
        <f>CONCATENATE(Input!M216)</f>
      </c>
      <c r="O204" s="70"/>
      <c r="P204" s="66"/>
      <c r="Q204" s="66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66"/>
      <c r="AN204" s="70"/>
      <c r="AO204" s="70"/>
      <c r="AP204" s="70"/>
      <c r="AQ204" s="53">
        <f>CONCATENATE(Input!D216)</f>
      </c>
      <c r="AR204" s="53">
        <f>CONCATENATE(Input!E216)</f>
      </c>
    </row>
    <row r="205" spans="1:44" s="77" customFormat="1" ht="10.5">
      <c r="A205" s="74">
        <v>198</v>
      </c>
      <c r="B205" s="71" t="s">
        <v>97</v>
      </c>
      <c r="C205" s="67" t="str">
        <f>IF(Input!F217-Input!G217&gt;=0,"40","50")</f>
        <v>40</v>
      </c>
      <c r="D205" s="75" t="s">
        <v>98</v>
      </c>
      <c r="E205" s="71">
        <f>CONCATENATE(Input!B217)</f>
      </c>
      <c r="F205" s="67">
        <f>CONCATENATE(Input!$D$14)</f>
      </c>
      <c r="G205" s="67">
        <f>CONCATENATE(Input!$D$12)</f>
      </c>
      <c r="H205" s="67" t="str">
        <f>IF(INT(TEXT(Input!$D$5,"mm"))&gt;=10,CONCATENATE(RIGHT(TEXT(Input!$D$5,"yyyy")+543,2)+1&amp;"31000"),CONCATENATE(RIGHT(TEXT(Input!$D$5,"yyyy")+543,2)&amp;"31000"))</f>
        <v>4331000</v>
      </c>
      <c r="I205" s="71">
        <f t="shared" si="4"/>
      </c>
      <c r="J205" s="67">
        <f t="shared" si="6"/>
      </c>
      <c r="K205" s="87">
        <f>CONCATENATE(Input!J217)</f>
      </c>
      <c r="L205" s="72">
        <f>ABS(Input!F217-Input!G217)</f>
        <v>0</v>
      </c>
      <c r="M205" s="67" t="str">
        <f>CONCATENATE("FAC9=",Input!K217)</f>
        <v>FAC9=</v>
      </c>
      <c r="N205" s="67">
        <f>CONCATENATE(Input!M217)</f>
      </c>
      <c r="O205" s="70"/>
      <c r="P205" s="66"/>
      <c r="Q205" s="66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66"/>
      <c r="AN205" s="70"/>
      <c r="AO205" s="70"/>
      <c r="AP205" s="70"/>
      <c r="AQ205" s="53">
        <f>CONCATENATE(Input!D217)</f>
      </c>
      <c r="AR205" s="53">
        <f>CONCATENATE(Input!E217)</f>
      </c>
    </row>
    <row r="206" spans="1:44" s="77" customFormat="1" ht="10.5">
      <c r="A206" s="70">
        <v>199</v>
      </c>
      <c r="B206" s="71" t="s">
        <v>97</v>
      </c>
      <c r="C206" s="67" t="str">
        <f>IF(Input!F218-Input!G218&gt;=0,"40","50")</f>
        <v>40</v>
      </c>
      <c r="D206" s="75" t="s">
        <v>98</v>
      </c>
      <c r="E206" s="71">
        <f>CONCATENATE(Input!B218)</f>
      </c>
      <c r="F206" s="67">
        <f>CONCATENATE(Input!$D$14)</f>
      </c>
      <c r="G206" s="67">
        <f>CONCATENATE(Input!$D$12)</f>
      </c>
      <c r="H206" s="67" t="str">
        <f>IF(INT(TEXT(Input!$D$5,"mm"))&gt;=10,CONCATENATE(RIGHT(TEXT(Input!$D$5,"yyyy")+543,2)+1&amp;"31000"),CONCATENATE(RIGHT(TEXT(Input!$D$5,"yyyy")+543,2)&amp;"31000"))</f>
        <v>4331000</v>
      </c>
      <c r="I206" s="71">
        <f t="shared" si="4"/>
      </c>
      <c r="J206" s="67">
        <f t="shared" si="6"/>
      </c>
      <c r="K206" s="87">
        <f>CONCATENATE(Input!J218)</f>
      </c>
      <c r="L206" s="72">
        <f>ABS(Input!F218-Input!G218)</f>
        <v>0</v>
      </c>
      <c r="M206" s="67" t="str">
        <f>CONCATENATE("FAC9=",Input!K218)</f>
        <v>FAC9=</v>
      </c>
      <c r="N206" s="67">
        <f>CONCATENATE(Input!M218)</f>
      </c>
      <c r="O206" s="70"/>
      <c r="P206" s="66"/>
      <c r="Q206" s="66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66"/>
      <c r="AN206" s="70"/>
      <c r="AO206" s="70"/>
      <c r="AP206" s="70"/>
      <c r="AQ206" s="53">
        <f>CONCATENATE(Input!D218)</f>
      </c>
      <c r="AR206" s="53">
        <f>CONCATENATE(Input!E218)</f>
      </c>
    </row>
    <row r="207" spans="1:44" s="77" customFormat="1" ht="10.5">
      <c r="A207" s="74">
        <v>200</v>
      </c>
      <c r="B207" s="71" t="s">
        <v>97</v>
      </c>
      <c r="C207" s="67" t="str">
        <f>IF(Input!F219-Input!G219&gt;=0,"40","50")</f>
        <v>40</v>
      </c>
      <c r="D207" s="75" t="s">
        <v>98</v>
      </c>
      <c r="E207" s="71">
        <f>CONCATENATE(Input!B219)</f>
      </c>
      <c r="F207" s="67">
        <f>CONCATENATE(Input!$D$14)</f>
      </c>
      <c r="G207" s="67">
        <f>CONCATENATE(Input!$D$12)</f>
      </c>
      <c r="H207" s="67" t="str">
        <f>IF(INT(TEXT(Input!$D$5,"mm"))&gt;=10,CONCATENATE(RIGHT(TEXT(Input!$D$5,"yyyy")+543,2)+1&amp;"31000"),CONCATENATE(RIGHT(TEXT(Input!$D$5,"yyyy")+543,2)&amp;"31000"))</f>
        <v>4331000</v>
      </c>
      <c r="I207" s="71">
        <f t="shared" si="4"/>
      </c>
      <c r="J207" s="67">
        <f t="shared" si="6"/>
      </c>
      <c r="K207" s="87">
        <f>CONCATENATE(Input!J219)</f>
      </c>
      <c r="L207" s="72">
        <f>ABS(Input!F219-Input!G219)</f>
        <v>0</v>
      </c>
      <c r="M207" s="67" t="str">
        <f>CONCATENATE("FAC9=",Input!K219)</f>
        <v>FAC9=</v>
      </c>
      <c r="N207" s="67">
        <f>CONCATENATE(Input!M219)</f>
      </c>
      <c r="O207" s="70"/>
      <c r="P207" s="66"/>
      <c r="Q207" s="66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66"/>
      <c r="AN207" s="70"/>
      <c r="AO207" s="70"/>
      <c r="AP207" s="70"/>
      <c r="AQ207" s="53">
        <f>CONCATENATE(Input!D219)</f>
      </c>
      <c r="AR207" s="53">
        <f>CONCATENATE(Input!E219)</f>
      </c>
    </row>
    <row r="208" spans="1:44" s="77" customFormat="1" ht="10.5">
      <c r="A208" s="70">
        <v>201</v>
      </c>
      <c r="B208" s="71" t="s">
        <v>97</v>
      </c>
      <c r="C208" s="67" t="str">
        <f>IF(Input!F220-Input!G220&gt;=0,"40","50")</f>
        <v>40</v>
      </c>
      <c r="D208" s="75" t="s">
        <v>98</v>
      </c>
      <c r="E208" s="71">
        <f>CONCATENATE(Input!B220)</f>
      </c>
      <c r="F208" s="67">
        <f>CONCATENATE(Input!$D$14)</f>
      </c>
      <c r="G208" s="67">
        <f>CONCATENATE(Input!$D$12)</f>
      </c>
      <c r="H208" s="67" t="str">
        <f>IF(INT(TEXT(Input!$D$5,"mm"))&gt;=10,CONCATENATE(RIGHT(TEXT(Input!$D$5,"yyyy")+543,2)+1&amp;"31000"),CONCATENATE(RIGHT(TEXT(Input!$D$5,"yyyy")+543,2)&amp;"31000"))</f>
        <v>4331000</v>
      </c>
      <c r="I208" s="71">
        <f t="shared" si="4"/>
      </c>
      <c r="J208" s="67">
        <f t="shared" si="6"/>
      </c>
      <c r="K208" s="87">
        <f>CONCATENATE(Input!J220)</f>
      </c>
      <c r="L208" s="72">
        <f>ABS(Input!F220-Input!G220)</f>
        <v>0</v>
      </c>
      <c r="M208" s="67" t="str">
        <f>CONCATENATE("FAC9=",Input!K220)</f>
        <v>FAC9=</v>
      </c>
      <c r="N208" s="67">
        <f>CONCATENATE(Input!M220)</f>
      </c>
      <c r="O208" s="70"/>
      <c r="P208" s="66"/>
      <c r="Q208" s="66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66"/>
      <c r="AN208" s="70"/>
      <c r="AO208" s="70"/>
      <c r="AP208" s="70"/>
      <c r="AQ208" s="53">
        <f>CONCATENATE(Input!D220)</f>
      </c>
      <c r="AR208" s="53">
        <f>CONCATENATE(Input!E220)</f>
      </c>
    </row>
    <row r="209" spans="1:44" s="77" customFormat="1" ht="10.5">
      <c r="A209" s="74">
        <v>202</v>
      </c>
      <c r="B209" s="71" t="s">
        <v>97</v>
      </c>
      <c r="C209" s="67" t="str">
        <f>IF(Input!F221-Input!G221&gt;=0,"40","50")</f>
        <v>40</v>
      </c>
      <c r="D209" s="75" t="s">
        <v>98</v>
      </c>
      <c r="E209" s="71">
        <f>CONCATENATE(Input!B221)</f>
      </c>
      <c r="F209" s="67">
        <f>CONCATENATE(Input!$D$14)</f>
      </c>
      <c r="G209" s="67">
        <f>CONCATENATE(Input!$D$12)</f>
      </c>
      <c r="H209" s="67" t="str">
        <f>IF(INT(TEXT(Input!$D$5,"mm"))&gt;=10,CONCATENATE(RIGHT(TEXT(Input!$D$5,"yyyy")+543,2)+1&amp;"31000"),CONCATENATE(RIGHT(TEXT(Input!$D$5,"yyyy")+543,2)&amp;"31000"))</f>
        <v>4331000</v>
      </c>
      <c r="I209" s="71">
        <f t="shared" si="4"/>
      </c>
      <c r="J209" s="67">
        <f t="shared" si="6"/>
      </c>
      <c r="K209" s="87">
        <f>CONCATENATE(Input!J221)</f>
      </c>
      <c r="L209" s="72">
        <f>ABS(Input!F221-Input!G221)</f>
        <v>0</v>
      </c>
      <c r="M209" s="67" t="str">
        <f>CONCATENATE("FAC9=",Input!K221)</f>
        <v>FAC9=</v>
      </c>
      <c r="N209" s="67">
        <f>CONCATENATE(Input!M221)</f>
      </c>
      <c r="O209" s="70"/>
      <c r="P209" s="66"/>
      <c r="Q209" s="66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66"/>
      <c r="AN209" s="70"/>
      <c r="AO209" s="70"/>
      <c r="AP209" s="70"/>
      <c r="AQ209" s="53">
        <f>CONCATENATE(Input!D221)</f>
      </c>
      <c r="AR209" s="53">
        <f>CONCATENATE(Input!E221)</f>
      </c>
    </row>
    <row r="210" spans="1:44" s="77" customFormat="1" ht="10.5">
      <c r="A210" s="70">
        <v>203</v>
      </c>
      <c r="B210" s="71" t="s">
        <v>97</v>
      </c>
      <c r="C210" s="67" t="str">
        <f>IF(Input!F222-Input!G222&gt;=0,"40","50")</f>
        <v>40</v>
      </c>
      <c r="D210" s="75" t="s">
        <v>98</v>
      </c>
      <c r="E210" s="71">
        <f>CONCATENATE(Input!B222)</f>
      </c>
      <c r="F210" s="67">
        <f>CONCATENATE(Input!$D$14)</f>
      </c>
      <c r="G210" s="67">
        <f>CONCATENATE(Input!$D$12)</f>
      </c>
      <c r="H210" s="67" t="str">
        <f>IF(INT(TEXT(Input!$D$5,"mm"))&gt;=10,CONCATENATE(RIGHT(TEXT(Input!$D$5,"yyyy")+543,2)+1&amp;"31000"),CONCATENATE(RIGHT(TEXT(Input!$D$5,"yyyy")+543,2)&amp;"31000"))</f>
        <v>4331000</v>
      </c>
      <c r="I210" s="71">
        <f t="shared" si="4"/>
      </c>
      <c r="J210" s="67">
        <f t="shared" si="6"/>
      </c>
      <c r="K210" s="87">
        <f>CONCATENATE(Input!J222)</f>
      </c>
      <c r="L210" s="72">
        <f>ABS(Input!F222-Input!G222)</f>
        <v>0</v>
      </c>
      <c r="M210" s="67" t="str">
        <f>CONCATENATE("FAC9=",Input!K222)</f>
        <v>FAC9=</v>
      </c>
      <c r="N210" s="67">
        <f>CONCATENATE(Input!M222)</f>
      </c>
      <c r="O210" s="70"/>
      <c r="P210" s="66"/>
      <c r="Q210" s="66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66"/>
      <c r="AN210" s="70"/>
      <c r="AO210" s="70"/>
      <c r="AP210" s="70"/>
      <c r="AQ210" s="53">
        <f>CONCATENATE(Input!D222)</f>
      </c>
      <c r="AR210" s="53">
        <f>CONCATENATE(Input!E222)</f>
      </c>
    </row>
    <row r="211" spans="1:44" s="77" customFormat="1" ht="10.5">
      <c r="A211" s="74">
        <v>204</v>
      </c>
      <c r="B211" s="71" t="s">
        <v>97</v>
      </c>
      <c r="C211" s="67" t="str">
        <f>IF(Input!F223-Input!G223&gt;=0,"40","50")</f>
        <v>40</v>
      </c>
      <c r="D211" s="75" t="s">
        <v>98</v>
      </c>
      <c r="E211" s="71">
        <f>CONCATENATE(Input!B223)</f>
      </c>
      <c r="F211" s="67">
        <f>CONCATENATE(Input!$D$14)</f>
      </c>
      <c r="G211" s="67">
        <f>CONCATENATE(Input!$D$12)</f>
      </c>
      <c r="H211" s="67" t="str">
        <f>IF(INT(TEXT(Input!$D$5,"mm"))&gt;=10,CONCATENATE(RIGHT(TEXT(Input!$D$5,"yyyy")+543,2)+1&amp;"31000"),CONCATENATE(RIGHT(TEXT(Input!$D$5,"yyyy")+543,2)&amp;"31000"))</f>
        <v>4331000</v>
      </c>
      <c r="I211" s="71">
        <f t="shared" si="4"/>
      </c>
      <c r="J211" s="67">
        <f t="shared" si="6"/>
      </c>
      <c r="K211" s="87">
        <f>CONCATENATE(Input!J223)</f>
      </c>
      <c r="L211" s="72">
        <f>ABS(Input!F223-Input!G223)</f>
        <v>0</v>
      </c>
      <c r="M211" s="67" t="str">
        <f>CONCATENATE("FAC9=",Input!K223)</f>
        <v>FAC9=</v>
      </c>
      <c r="N211" s="67">
        <f>CONCATENATE(Input!M223)</f>
      </c>
      <c r="O211" s="70"/>
      <c r="P211" s="66"/>
      <c r="Q211" s="66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66"/>
      <c r="AN211" s="70"/>
      <c r="AO211" s="70"/>
      <c r="AP211" s="70"/>
      <c r="AQ211" s="53">
        <f>CONCATENATE(Input!D223)</f>
      </c>
      <c r="AR211" s="53">
        <f>CONCATENATE(Input!E223)</f>
      </c>
    </row>
    <row r="212" spans="1:44" s="77" customFormat="1" ht="10.5">
      <c r="A212" s="70">
        <v>205</v>
      </c>
      <c r="B212" s="71" t="s">
        <v>97</v>
      </c>
      <c r="C212" s="67" t="str">
        <f>IF(Input!F224-Input!G224&gt;=0,"40","50")</f>
        <v>40</v>
      </c>
      <c r="D212" s="75" t="s">
        <v>98</v>
      </c>
      <c r="E212" s="71">
        <f>CONCATENATE(Input!B224)</f>
      </c>
      <c r="F212" s="67">
        <f>CONCATENATE(Input!$D$14)</f>
      </c>
      <c r="G212" s="67">
        <f>CONCATENATE(Input!$D$12)</f>
      </c>
      <c r="H212" s="67" t="str">
        <f>IF(INT(TEXT(Input!$D$5,"mm"))&gt;=10,CONCATENATE(RIGHT(TEXT(Input!$D$5,"yyyy")+543,2)+1&amp;"31000"),CONCATENATE(RIGHT(TEXT(Input!$D$5,"yyyy")+543,2)&amp;"31000"))</f>
        <v>4331000</v>
      </c>
      <c r="I212" s="71">
        <f t="shared" si="4"/>
      </c>
      <c r="J212" s="67">
        <f t="shared" si="6"/>
      </c>
      <c r="K212" s="87">
        <f>CONCATENATE(Input!J224)</f>
      </c>
      <c r="L212" s="72">
        <f>ABS(Input!F224-Input!G224)</f>
        <v>0</v>
      </c>
      <c r="M212" s="67" t="str">
        <f>CONCATENATE("FAC9=",Input!K224)</f>
        <v>FAC9=</v>
      </c>
      <c r="N212" s="67">
        <f>CONCATENATE(Input!M224)</f>
      </c>
      <c r="O212" s="70"/>
      <c r="P212" s="66"/>
      <c r="Q212" s="66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66"/>
      <c r="AN212" s="70"/>
      <c r="AO212" s="70"/>
      <c r="AP212" s="70"/>
      <c r="AQ212" s="53">
        <f>CONCATENATE(Input!D224)</f>
      </c>
      <c r="AR212" s="53">
        <f>CONCATENATE(Input!E224)</f>
      </c>
    </row>
    <row r="213" spans="1:44" s="77" customFormat="1" ht="10.5">
      <c r="A213" s="74">
        <v>206</v>
      </c>
      <c r="B213" s="71" t="s">
        <v>97</v>
      </c>
      <c r="C213" s="67" t="str">
        <f>IF(Input!F225-Input!G225&gt;=0,"40","50")</f>
        <v>40</v>
      </c>
      <c r="D213" s="75" t="s">
        <v>98</v>
      </c>
      <c r="E213" s="71">
        <f>CONCATENATE(Input!B225)</f>
      </c>
      <c r="F213" s="67">
        <f>CONCATENATE(Input!$D$14)</f>
      </c>
      <c r="G213" s="67">
        <f>CONCATENATE(Input!$D$12)</f>
      </c>
      <c r="H213" s="67" t="str">
        <f>IF(INT(TEXT(Input!$D$5,"mm"))&gt;=10,CONCATENATE(RIGHT(TEXT(Input!$D$5,"yyyy")+543,2)+1&amp;"31000"),CONCATENATE(RIGHT(TEXT(Input!$D$5,"yyyy")+543,2)&amp;"31000"))</f>
        <v>4331000</v>
      </c>
      <c r="I213" s="71">
        <f t="shared" si="4"/>
      </c>
      <c r="J213" s="67">
        <f t="shared" si="6"/>
      </c>
      <c r="K213" s="87">
        <f>CONCATENATE(Input!J225)</f>
      </c>
      <c r="L213" s="72">
        <f>ABS(Input!F225-Input!G225)</f>
        <v>0</v>
      </c>
      <c r="M213" s="67" t="str">
        <f>CONCATENATE("FAC9=",Input!K225)</f>
        <v>FAC9=</v>
      </c>
      <c r="N213" s="67">
        <f>CONCATENATE(Input!M225)</f>
      </c>
      <c r="O213" s="74"/>
      <c r="P213" s="66"/>
      <c r="Q213" s="66"/>
      <c r="R213" s="70"/>
      <c r="S213" s="70"/>
      <c r="T213" s="70"/>
      <c r="U213" s="70"/>
      <c r="V213" s="74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66"/>
      <c r="AN213" s="70"/>
      <c r="AO213" s="70"/>
      <c r="AP213" s="70"/>
      <c r="AQ213" s="53">
        <f>CONCATENATE(Input!D225)</f>
      </c>
      <c r="AR213" s="53">
        <f>CONCATENATE(Input!E225)</f>
      </c>
    </row>
    <row r="214" spans="1:44" s="77" customFormat="1" ht="10.5">
      <c r="A214" s="70">
        <v>207</v>
      </c>
      <c r="B214" s="71" t="s">
        <v>97</v>
      </c>
      <c r="C214" s="67" t="str">
        <f>IF(Input!F226-Input!G226&gt;=0,"40","50")</f>
        <v>40</v>
      </c>
      <c r="D214" s="75" t="s">
        <v>98</v>
      </c>
      <c r="E214" s="71">
        <f>CONCATENATE(Input!B226)</f>
      </c>
      <c r="F214" s="67">
        <f>CONCATENATE(Input!$D$14)</f>
      </c>
      <c r="G214" s="67">
        <f>CONCATENATE(Input!$D$12)</f>
      </c>
      <c r="H214" s="67" t="str">
        <f>IF(INT(TEXT(Input!$D$5,"mm"))&gt;=10,CONCATENATE(RIGHT(TEXT(Input!$D$5,"yyyy")+543,2)+1&amp;"31000"),CONCATENATE(RIGHT(TEXT(Input!$D$5,"yyyy")+543,2)&amp;"31000"))</f>
        <v>4331000</v>
      </c>
      <c r="I214" s="71">
        <f t="shared" si="4"/>
      </c>
      <c r="J214" s="67">
        <f t="shared" si="6"/>
      </c>
      <c r="K214" s="87">
        <f>CONCATENATE(Input!J226)</f>
      </c>
      <c r="L214" s="72">
        <f>ABS(Input!F226-Input!G226)</f>
        <v>0</v>
      </c>
      <c r="M214" s="67" t="str">
        <f>CONCATENATE("FAC9=",Input!K226)</f>
        <v>FAC9=</v>
      </c>
      <c r="N214" s="67">
        <f>CONCATENATE(Input!M226)</f>
      </c>
      <c r="O214" s="74"/>
      <c r="P214" s="66"/>
      <c r="Q214" s="66"/>
      <c r="R214" s="70"/>
      <c r="S214" s="70"/>
      <c r="T214" s="70"/>
      <c r="U214" s="70"/>
      <c r="V214" s="74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66"/>
      <c r="AN214" s="70"/>
      <c r="AO214" s="70"/>
      <c r="AP214" s="70"/>
      <c r="AQ214" s="53">
        <f>CONCATENATE(Input!D226)</f>
      </c>
      <c r="AR214" s="53">
        <f>CONCATENATE(Input!E226)</f>
      </c>
    </row>
    <row r="215" spans="1:44" s="77" customFormat="1" ht="10.5">
      <c r="A215" s="74">
        <v>208</v>
      </c>
      <c r="B215" s="71" t="s">
        <v>97</v>
      </c>
      <c r="C215" s="67" t="str">
        <f>IF(Input!F227-Input!G227&gt;=0,"40","50")</f>
        <v>40</v>
      </c>
      <c r="D215" s="75" t="s">
        <v>98</v>
      </c>
      <c r="E215" s="71">
        <f>CONCATENATE(Input!B227)</f>
      </c>
      <c r="F215" s="67">
        <f>CONCATENATE(Input!$D$14)</f>
      </c>
      <c r="G215" s="67">
        <f>CONCATENATE(Input!$D$12)</f>
      </c>
      <c r="H215" s="67" t="str">
        <f>IF(INT(TEXT(Input!$D$5,"mm"))&gt;=10,CONCATENATE(RIGHT(TEXT(Input!$D$5,"yyyy")+543,2)+1&amp;"31000"),CONCATENATE(RIGHT(TEXT(Input!$D$5,"yyyy")+543,2)&amp;"31000"))</f>
        <v>4331000</v>
      </c>
      <c r="I215" s="71">
        <f t="shared" si="4"/>
      </c>
      <c r="J215" s="67">
        <f t="shared" si="6"/>
      </c>
      <c r="K215" s="87">
        <f>CONCATENATE(Input!J227)</f>
      </c>
      <c r="L215" s="72">
        <f>ABS(Input!F227-Input!G227)</f>
        <v>0</v>
      </c>
      <c r="M215" s="67" t="str">
        <f>CONCATENATE("FAC9=",Input!K227)</f>
        <v>FAC9=</v>
      </c>
      <c r="N215" s="67">
        <f>CONCATENATE(Input!M227)</f>
      </c>
      <c r="O215" s="74"/>
      <c r="P215" s="66"/>
      <c r="Q215" s="66"/>
      <c r="R215" s="70"/>
      <c r="S215" s="70"/>
      <c r="T215" s="70"/>
      <c r="U215" s="70"/>
      <c r="V215" s="74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66"/>
      <c r="AN215" s="70"/>
      <c r="AO215" s="70"/>
      <c r="AP215" s="70"/>
      <c r="AQ215" s="53">
        <f>CONCATENATE(Input!D227)</f>
      </c>
      <c r="AR215" s="53">
        <f>CONCATENATE(Input!E227)</f>
      </c>
    </row>
    <row r="216" spans="1:44" s="77" customFormat="1" ht="10.5">
      <c r="A216" s="70">
        <v>209</v>
      </c>
      <c r="B216" s="71" t="s">
        <v>97</v>
      </c>
      <c r="C216" s="67" t="str">
        <f>IF(Input!F228-Input!G228&gt;=0,"40","50")</f>
        <v>40</v>
      </c>
      <c r="D216" s="75" t="s">
        <v>98</v>
      </c>
      <c r="E216" s="71">
        <f>CONCATENATE(Input!B228)</f>
      </c>
      <c r="F216" s="67">
        <f>CONCATENATE(Input!$D$14)</f>
      </c>
      <c r="G216" s="67">
        <f>CONCATENATE(Input!$D$12)</f>
      </c>
      <c r="H216" s="67" t="str">
        <f>IF(INT(TEXT(Input!$D$5,"mm"))&gt;=10,CONCATENATE(RIGHT(TEXT(Input!$D$5,"yyyy")+543,2)+1&amp;"31000"),CONCATENATE(RIGHT(TEXT(Input!$D$5,"yyyy")+543,2)&amp;"31000"))</f>
        <v>4331000</v>
      </c>
      <c r="I216" s="71">
        <f t="shared" si="4"/>
      </c>
      <c r="J216" s="67">
        <f t="shared" si="6"/>
      </c>
      <c r="K216" s="87">
        <f>CONCATENATE(Input!J228)</f>
      </c>
      <c r="L216" s="72">
        <f>ABS(Input!F228-Input!G228)</f>
        <v>0</v>
      </c>
      <c r="M216" s="67" t="str">
        <f>CONCATENATE("FAC9=",Input!K228)</f>
        <v>FAC9=</v>
      </c>
      <c r="N216" s="67">
        <f>CONCATENATE(Input!M228)</f>
      </c>
      <c r="O216" s="74"/>
      <c r="P216" s="66"/>
      <c r="Q216" s="66"/>
      <c r="R216" s="70"/>
      <c r="S216" s="70"/>
      <c r="T216" s="70"/>
      <c r="U216" s="70"/>
      <c r="V216" s="74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66"/>
      <c r="AN216" s="70"/>
      <c r="AO216" s="70"/>
      <c r="AP216" s="70"/>
      <c r="AQ216" s="53">
        <f>CONCATENATE(Input!D228)</f>
      </c>
      <c r="AR216" s="53">
        <f>CONCATENATE(Input!E228)</f>
      </c>
    </row>
    <row r="217" spans="1:44" s="77" customFormat="1" ht="10.5">
      <c r="A217" s="74">
        <v>210</v>
      </c>
      <c r="B217" s="71" t="s">
        <v>97</v>
      </c>
      <c r="C217" s="67" t="str">
        <f>IF(Input!F229-Input!G229&gt;=0,"40","50")</f>
        <v>40</v>
      </c>
      <c r="D217" s="75" t="s">
        <v>98</v>
      </c>
      <c r="E217" s="71">
        <f>CONCATENATE(Input!B229)</f>
      </c>
      <c r="F217" s="67">
        <f>CONCATENATE(Input!$D$14)</f>
      </c>
      <c r="G217" s="67">
        <f>CONCATENATE(Input!$D$12)</f>
      </c>
      <c r="H217" s="67" t="str">
        <f>IF(INT(TEXT(Input!$D$5,"mm"))&gt;=10,CONCATENATE(RIGHT(TEXT(Input!$D$5,"yyyy")+543,2)+1&amp;"31000"),CONCATENATE(RIGHT(TEXT(Input!$D$5,"yyyy")+543,2)&amp;"31000"))</f>
        <v>4331000</v>
      </c>
      <c r="I217" s="71">
        <f t="shared" si="4"/>
      </c>
      <c r="J217" s="67">
        <f t="shared" si="6"/>
      </c>
      <c r="K217" s="87">
        <f>CONCATENATE(Input!J229)</f>
      </c>
      <c r="L217" s="72">
        <f>ABS(Input!F229-Input!G229)</f>
        <v>0</v>
      </c>
      <c r="M217" s="67" t="str">
        <f>CONCATENATE("FAC9=",Input!K229)</f>
        <v>FAC9=</v>
      </c>
      <c r="N217" s="67">
        <f>CONCATENATE(Input!M229)</f>
      </c>
      <c r="O217" s="74"/>
      <c r="P217" s="66"/>
      <c r="Q217" s="66"/>
      <c r="R217" s="70"/>
      <c r="S217" s="70"/>
      <c r="T217" s="70"/>
      <c r="U217" s="70"/>
      <c r="V217" s="74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66"/>
      <c r="AN217" s="70"/>
      <c r="AO217" s="70"/>
      <c r="AP217" s="70"/>
      <c r="AQ217" s="53">
        <f>CONCATENATE(Input!D229)</f>
      </c>
      <c r="AR217" s="53">
        <f>CONCATENATE(Input!E229)</f>
      </c>
    </row>
    <row r="218" spans="1:44" s="77" customFormat="1" ht="10.5">
      <c r="A218" s="70">
        <v>211</v>
      </c>
      <c r="B218" s="71" t="s">
        <v>97</v>
      </c>
      <c r="C218" s="67" t="str">
        <f>IF(Input!F230-Input!G230&gt;=0,"40","50")</f>
        <v>40</v>
      </c>
      <c r="D218" s="75" t="s">
        <v>98</v>
      </c>
      <c r="E218" s="71">
        <f>CONCATENATE(Input!B230)</f>
      </c>
      <c r="F218" s="67">
        <f>CONCATENATE(Input!$D$14)</f>
      </c>
      <c r="G218" s="67">
        <f>CONCATENATE(Input!$D$12)</f>
      </c>
      <c r="H218" s="67" t="str">
        <f>IF(INT(TEXT(Input!$D$5,"mm"))&gt;=10,CONCATENATE(RIGHT(TEXT(Input!$D$5,"yyyy")+543,2)+1&amp;"31000"),CONCATENATE(RIGHT(TEXT(Input!$D$5,"yyyy")+543,2)&amp;"31000"))</f>
        <v>4331000</v>
      </c>
      <c r="I218" s="71">
        <f t="shared" si="4"/>
      </c>
      <c r="J218" s="67">
        <f t="shared" si="6"/>
      </c>
      <c r="K218" s="87">
        <f>CONCATENATE(Input!J230)</f>
      </c>
      <c r="L218" s="72">
        <f>ABS(Input!F230-Input!G230)</f>
        <v>0</v>
      </c>
      <c r="M218" s="67" t="str">
        <f>CONCATENATE("FAC9=",Input!K230)</f>
        <v>FAC9=</v>
      </c>
      <c r="N218" s="67">
        <f>CONCATENATE(Input!M230)</f>
      </c>
      <c r="O218" s="74"/>
      <c r="P218" s="66"/>
      <c r="Q218" s="66"/>
      <c r="R218" s="70"/>
      <c r="S218" s="70"/>
      <c r="T218" s="70"/>
      <c r="U218" s="70"/>
      <c r="V218" s="74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66"/>
      <c r="AN218" s="70"/>
      <c r="AO218" s="70"/>
      <c r="AP218" s="70"/>
      <c r="AQ218" s="53">
        <f>CONCATENATE(Input!D230)</f>
      </c>
      <c r="AR218" s="53">
        <f>CONCATENATE(Input!E230)</f>
      </c>
    </row>
    <row r="219" spans="1:44" s="77" customFormat="1" ht="10.5">
      <c r="A219" s="74">
        <v>212</v>
      </c>
      <c r="B219" s="71" t="s">
        <v>97</v>
      </c>
      <c r="C219" s="67" t="str">
        <f>IF(Input!F231-Input!G231&gt;=0,"40","50")</f>
        <v>40</v>
      </c>
      <c r="D219" s="75" t="s">
        <v>98</v>
      </c>
      <c r="E219" s="71">
        <f>CONCATENATE(Input!B231)</f>
      </c>
      <c r="F219" s="67">
        <f>CONCATENATE(Input!$D$14)</f>
      </c>
      <c r="G219" s="67">
        <f>CONCATENATE(Input!$D$12)</f>
      </c>
      <c r="H219" s="67" t="str">
        <f>IF(INT(TEXT(Input!$D$5,"mm"))&gt;=10,CONCATENATE(RIGHT(TEXT(Input!$D$5,"yyyy")+543,2)+1&amp;"31000"),CONCATENATE(RIGHT(TEXT(Input!$D$5,"yyyy")+543,2)&amp;"31000"))</f>
        <v>4331000</v>
      </c>
      <c r="I219" s="71">
        <f t="shared" si="4"/>
      </c>
      <c r="J219" s="67">
        <f t="shared" si="6"/>
      </c>
      <c r="K219" s="87">
        <f>CONCATENATE(Input!J231)</f>
      </c>
      <c r="L219" s="72">
        <f>ABS(Input!F231-Input!G231)</f>
        <v>0</v>
      </c>
      <c r="M219" s="67" t="str">
        <f>CONCATENATE("FAC9=",Input!K231)</f>
        <v>FAC9=</v>
      </c>
      <c r="N219" s="67">
        <f>CONCATENATE(Input!M231)</f>
      </c>
      <c r="O219" s="74"/>
      <c r="P219" s="66"/>
      <c r="Q219" s="66"/>
      <c r="R219" s="70"/>
      <c r="S219" s="70"/>
      <c r="T219" s="70"/>
      <c r="U219" s="70"/>
      <c r="V219" s="74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66"/>
      <c r="AN219" s="70"/>
      <c r="AO219" s="70"/>
      <c r="AP219" s="70"/>
      <c r="AQ219" s="53">
        <f>CONCATENATE(Input!D231)</f>
      </c>
      <c r="AR219" s="53">
        <f>CONCATENATE(Input!E231)</f>
      </c>
    </row>
    <row r="220" spans="1:44" s="77" customFormat="1" ht="10.5">
      <c r="A220" s="70">
        <v>213</v>
      </c>
      <c r="B220" s="71" t="s">
        <v>97</v>
      </c>
      <c r="C220" s="67" t="str">
        <f>IF(Input!F232-Input!G232&gt;=0,"40","50")</f>
        <v>40</v>
      </c>
      <c r="D220" s="75" t="s">
        <v>98</v>
      </c>
      <c r="E220" s="71">
        <f>CONCATENATE(Input!B232)</f>
      </c>
      <c r="F220" s="67">
        <f>CONCATENATE(Input!$D$14)</f>
      </c>
      <c r="G220" s="67">
        <f>CONCATENATE(Input!$D$12)</f>
      </c>
      <c r="H220" s="67" t="str">
        <f>IF(INT(TEXT(Input!$D$5,"mm"))&gt;=10,CONCATENATE(RIGHT(TEXT(Input!$D$5,"yyyy")+543,2)+1&amp;"31000"),CONCATENATE(RIGHT(TEXT(Input!$D$5,"yyyy")+543,2)&amp;"31000"))</f>
        <v>4331000</v>
      </c>
      <c r="I220" s="71">
        <f t="shared" si="4"/>
      </c>
      <c r="J220" s="67">
        <f t="shared" si="6"/>
      </c>
      <c r="K220" s="87">
        <f>CONCATENATE(Input!J232)</f>
      </c>
      <c r="L220" s="72">
        <f>ABS(Input!F232-Input!G232)</f>
        <v>0</v>
      </c>
      <c r="M220" s="67" t="str">
        <f>CONCATENATE("FAC9=",Input!K232)</f>
        <v>FAC9=</v>
      </c>
      <c r="N220" s="67">
        <f>CONCATENATE(Input!M232)</f>
      </c>
      <c r="O220" s="74"/>
      <c r="P220" s="66"/>
      <c r="Q220" s="66"/>
      <c r="R220" s="70"/>
      <c r="S220" s="70"/>
      <c r="T220" s="70"/>
      <c r="U220" s="70"/>
      <c r="V220" s="74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66"/>
      <c r="AN220" s="70"/>
      <c r="AO220" s="70"/>
      <c r="AP220" s="70"/>
      <c r="AQ220" s="53">
        <f>CONCATENATE(Input!D232)</f>
      </c>
      <c r="AR220" s="53">
        <f>CONCATENATE(Input!E232)</f>
      </c>
    </row>
    <row r="221" spans="1:44" s="77" customFormat="1" ht="10.5">
      <c r="A221" s="74">
        <v>214</v>
      </c>
      <c r="B221" s="71" t="s">
        <v>97</v>
      </c>
      <c r="C221" s="67" t="str">
        <f>IF(Input!F233-Input!G233&gt;=0,"40","50")</f>
        <v>40</v>
      </c>
      <c r="D221" s="75" t="s">
        <v>98</v>
      </c>
      <c r="E221" s="71">
        <f>CONCATENATE(Input!B233)</f>
      </c>
      <c r="F221" s="67">
        <f>CONCATENATE(Input!$D$14)</f>
      </c>
      <c r="G221" s="67">
        <f>CONCATENATE(Input!$D$12)</f>
      </c>
      <c r="H221" s="67" t="str">
        <f>IF(INT(TEXT(Input!$D$5,"mm"))&gt;=10,CONCATENATE(RIGHT(TEXT(Input!$D$5,"yyyy")+543,2)+1&amp;"31000"),CONCATENATE(RIGHT(TEXT(Input!$D$5,"yyyy")+543,2)&amp;"31000"))</f>
        <v>4331000</v>
      </c>
      <c r="I221" s="71">
        <f t="shared" si="4"/>
      </c>
      <c r="J221" s="67">
        <f t="shared" si="6"/>
      </c>
      <c r="K221" s="87">
        <f>CONCATENATE(Input!J233)</f>
      </c>
      <c r="L221" s="72">
        <f>ABS(Input!F233-Input!G233)</f>
        <v>0</v>
      </c>
      <c r="M221" s="67" t="str">
        <f>CONCATENATE("FAC9=",Input!K233)</f>
        <v>FAC9=</v>
      </c>
      <c r="N221" s="67">
        <f>CONCATENATE(Input!M233)</f>
      </c>
      <c r="O221" s="74"/>
      <c r="P221" s="66"/>
      <c r="Q221" s="66"/>
      <c r="R221" s="70"/>
      <c r="S221" s="70"/>
      <c r="T221" s="70"/>
      <c r="U221" s="70"/>
      <c r="V221" s="74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66"/>
      <c r="AN221" s="70"/>
      <c r="AO221" s="70"/>
      <c r="AP221" s="70"/>
      <c r="AQ221" s="53">
        <f>CONCATENATE(Input!D233)</f>
      </c>
      <c r="AR221" s="53">
        <f>CONCATENATE(Input!E233)</f>
      </c>
    </row>
    <row r="222" spans="1:44" s="77" customFormat="1" ht="10.5">
      <c r="A222" s="70">
        <v>215</v>
      </c>
      <c r="B222" s="71" t="s">
        <v>97</v>
      </c>
      <c r="C222" s="67" t="str">
        <f>IF(Input!F234-Input!G234&gt;=0,"40","50")</f>
        <v>40</v>
      </c>
      <c r="D222" s="75" t="s">
        <v>98</v>
      </c>
      <c r="E222" s="71">
        <f>CONCATENATE(Input!B234)</f>
      </c>
      <c r="F222" s="67">
        <f>CONCATENATE(Input!$D$14)</f>
      </c>
      <c r="G222" s="67">
        <f>CONCATENATE(Input!$D$12)</f>
      </c>
      <c r="H222" s="67" t="str">
        <f>IF(INT(TEXT(Input!$D$5,"mm"))&gt;=10,CONCATENATE(RIGHT(TEXT(Input!$D$5,"yyyy")+543,2)+1&amp;"31000"),CONCATENATE(RIGHT(TEXT(Input!$D$5,"yyyy")+543,2)&amp;"31000"))</f>
        <v>4331000</v>
      </c>
      <c r="I222" s="71">
        <f t="shared" si="4"/>
      </c>
      <c r="J222" s="67">
        <f t="shared" si="6"/>
      </c>
      <c r="K222" s="87">
        <f>CONCATENATE(Input!J234)</f>
      </c>
      <c r="L222" s="72">
        <f>ABS(Input!F234-Input!G234)</f>
        <v>0</v>
      </c>
      <c r="M222" s="67" t="str">
        <f>CONCATENATE("FAC9=",Input!K234)</f>
        <v>FAC9=</v>
      </c>
      <c r="N222" s="67">
        <f>CONCATENATE(Input!M234)</f>
      </c>
      <c r="O222" s="74"/>
      <c r="P222" s="66"/>
      <c r="Q222" s="66"/>
      <c r="R222" s="70"/>
      <c r="S222" s="70"/>
      <c r="T222" s="70"/>
      <c r="U222" s="70"/>
      <c r="V222" s="74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66"/>
      <c r="AN222" s="70"/>
      <c r="AO222" s="70"/>
      <c r="AP222" s="70"/>
      <c r="AQ222" s="53">
        <f>CONCATENATE(Input!D234)</f>
      </c>
      <c r="AR222" s="53">
        <f>CONCATENATE(Input!E234)</f>
      </c>
    </row>
    <row r="223" spans="1:44" s="77" customFormat="1" ht="10.5">
      <c r="A223" s="74">
        <v>216</v>
      </c>
      <c r="B223" s="71" t="s">
        <v>97</v>
      </c>
      <c r="C223" s="67" t="str">
        <f>IF(Input!F235-Input!G235&gt;=0,"40","50")</f>
        <v>40</v>
      </c>
      <c r="D223" s="75" t="s">
        <v>98</v>
      </c>
      <c r="E223" s="71">
        <f>CONCATENATE(Input!B235)</f>
      </c>
      <c r="F223" s="67">
        <f>CONCATENATE(Input!$D$14)</f>
      </c>
      <c r="G223" s="67">
        <f>CONCATENATE(Input!$D$12)</f>
      </c>
      <c r="H223" s="67" t="str">
        <f>IF(INT(TEXT(Input!$D$5,"mm"))&gt;=10,CONCATENATE(RIGHT(TEXT(Input!$D$5,"yyyy")+543,2)+1&amp;"31000"),CONCATENATE(RIGHT(TEXT(Input!$D$5,"yyyy")+543,2)&amp;"31000"))</f>
        <v>4331000</v>
      </c>
      <c r="I223" s="71">
        <f t="shared" si="4"/>
      </c>
      <c r="J223" s="67">
        <f t="shared" si="6"/>
      </c>
      <c r="K223" s="87">
        <f>CONCATENATE(Input!J235)</f>
      </c>
      <c r="L223" s="72">
        <f>ABS(Input!F235-Input!G235)</f>
        <v>0</v>
      </c>
      <c r="M223" s="67" t="str">
        <f>CONCATENATE("FAC9=",Input!K235)</f>
        <v>FAC9=</v>
      </c>
      <c r="N223" s="67">
        <f>CONCATENATE(Input!M235)</f>
      </c>
      <c r="O223" s="74"/>
      <c r="P223" s="66"/>
      <c r="Q223" s="66"/>
      <c r="R223" s="70"/>
      <c r="S223" s="70"/>
      <c r="T223" s="70"/>
      <c r="U223" s="70"/>
      <c r="V223" s="74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66"/>
      <c r="AN223" s="70"/>
      <c r="AO223" s="70"/>
      <c r="AP223" s="70"/>
      <c r="AQ223" s="53">
        <f>CONCATENATE(Input!D235)</f>
      </c>
      <c r="AR223" s="53">
        <f>CONCATENATE(Input!E235)</f>
      </c>
    </row>
    <row r="224" spans="1:44" s="77" customFormat="1" ht="10.5">
      <c r="A224" s="70">
        <v>217</v>
      </c>
      <c r="B224" s="71" t="s">
        <v>97</v>
      </c>
      <c r="C224" s="67" t="str">
        <f>IF(Input!F236-Input!G236&gt;=0,"40","50")</f>
        <v>40</v>
      </c>
      <c r="D224" s="75" t="s">
        <v>98</v>
      </c>
      <c r="E224" s="71">
        <f>CONCATENATE(Input!B236)</f>
      </c>
      <c r="F224" s="67">
        <f>CONCATENATE(Input!$D$14)</f>
      </c>
      <c r="G224" s="67">
        <f>CONCATENATE(Input!$D$12)</f>
      </c>
      <c r="H224" s="67" t="str">
        <f>IF(INT(TEXT(Input!$D$5,"mm"))&gt;=10,CONCATENATE(RIGHT(TEXT(Input!$D$5,"yyyy")+543,2)+1&amp;"31000"),CONCATENATE(RIGHT(TEXT(Input!$D$5,"yyyy")+543,2)&amp;"31000"))</f>
        <v>4331000</v>
      </c>
      <c r="I224" s="71">
        <f t="shared" si="4"/>
      </c>
      <c r="J224" s="67">
        <f t="shared" si="6"/>
      </c>
      <c r="K224" s="87">
        <f>CONCATENATE(Input!J236)</f>
      </c>
      <c r="L224" s="72">
        <f>ABS(Input!F236-Input!G236)</f>
        <v>0</v>
      </c>
      <c r="M224" s="67" t="str">
        <f>CONCATENATE("FAC9=",Input!K236)</f>
        <v>FAC9=</v>
      </c>
      <c r="N224" s="67">
        <f>CONCATENATE(Input!M236)</f>
      </c>
      <c r="O224" s="74"/>
      <c r="P224" s="66"/>
      <c r="Q224" s="66"/>
      <c r="R224" s="70"/>
      <c r="S224" s="70"/>
      <c r="T224" s="70"/>
      <c r="U224" s="70"/>
      <c r="V224" s="74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66"/>
      <c r="AN224" s="70"/>
      <c r="AO224" s="70"/>
      <c r="AP224" s="70"/>
      <c r="AQ224" s="53">
        <f>CONCATENATE(Input!D236)</f>
      </c>
      <c r="AR224" s="53">
        <f>CONCATENATE(Input!E236)</f>
      </c>
    </row>
    <row r="225" spans="1:44" s="77" customFormat="1" ht="10.5">
      <c r="A225" s="74">
        <v>218</v>
      </c>
      <c r="B225" s="71" t="s">
        <v>97</v>
      </c>
      <c r="C225" s="67" t="str">
        <f>IF(Input!F237-Input!G237&gt;=0,"40","50")</f>
        <v>40</v>
      </c>
      <c r="D225" s="75" t="s">
        <v>98</v>
      </c>
      <c r="E225" s="71">
        <f>CONCATENATE(Input!B237)</f>
      </c>
      <c r="F225" s="67">
        <f>CONCATENATE(Input!$D$14)</f>
      </c>
      <c r="G225" s="67">
        <f>CONCATENATE(Input!$D$12)</f>
      </c>
      <c r="H225" s="67" t="str">
        <f>IF(INT(TEXT(Input!$D$5,"mm"))&gt;=10,CONCATENATE(RIGHT(TEXT(Input!$D$5,"yyyy")+543,2)+1&amp;"31000"),CONCATENATE(RIGHT(TEXT(Input!$D$5,"yyyy")+543,2)&amp;"31000"))</f>
        <v>4331000</v>
      </c>
      <c r="I225" s="71">
        <f t="shared" si="4"/>
      </c>
      <c r="J225" s="67">
        <f t="shared" si="6"/>
      </c>
      <c r="K225" s="87">
        <f>CONCATENATE(Input!J237)</f>
      </c>
      <c r="L225" s="72">
        <f>ABS(Input!F237-Input!G237)</f>
        <v>0</v>
      </c>
      <c r="M225" s="67" t="str">
        <f>CONCATENATE("FAC9=",Input!K237)</f>
        <v>FAC9=</v>
      </c>
      <c r="N225" s="67">
        <f>CONCATENATE(Input!M237)</f>
      </c>
      <c r="O225" s="74"/>
      <c r="P225" s="66"/>
      <c r="Q225" s="66"/>
      <c r="R225" s="70"/>
      <c r="S225" s="70"/>
      <c r="T225" s="70"/>
      <c r="U225" s="70"/>
      <c r="V225" s="74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66"/>
      <c r="AN225" s="70"/>
      <c r="AO225" s="70"/>
      <c r="AP225" s="70"/>
      <c r="AQ225" s="53">
        <f>CONCATENATE(Input!D237)</f>
      </c>
      <c r="AR225" s="53">
        <f>CONCATENATE(Input!E237)</f>
      </c>
    </row>
    <row r="226" spans="1:44" s="77" customFormat="1" ht="10.5">
      <c r="A226" s="70">
        <v>219</v>
      </c>
      <c r="B226" s="71" t="s">
        <v>97</v>
      </c>
      <c r="C226" s="67" t="str">
        <f>IF(Input!F238-Input!G238&gt;=0,"40","50")</f>
        <v>40</v>
      </c>
      <c r="D226" s="75" t="s">
        <v>98</v>
      </c>
      <c r="E226" s="71">
        <f>CONCATENATE(Input!B238)</f>
      </c>
      <c r="F226" s="67">
        <f>CONCATENATE(Input!$D$14)</f>
      </c>
      <c r="G226" s="67">
        <f>CONCATENATE(Input!$D$12)</f>
      </c>
      <c r="H226" s="67" t="str">
        <f>IF(INT(TEXT(Input!$D$5,"mm"))&gt;=10,CONCATENATE(RIGHT(TEXT(Input!$D$5,"yyyy")+543,2)+1&amp;"31000"),CONCATENATE(RIGHT(TEXT(Input!$D$5,"yyyy")+543,2)&amp;"31000"))</f>
        <v>4331000</v>
      </c>
      <c r="I226" s="71">
        <f t="shared" si="4"/>
      </c>
      <c r="J226" s="67">
        <f t="shared" si="6"/>
      </c>
      <c r="K226" s="87">
        <f>CONCATENATE(Input!J238)</f>
      </c>
      <c r="L226" s="72">
        <f>ABS(Input!F238-Input!G238)</f>
        <v>0</v>
      </c>
      <c r="M226" s="67" t="str">
        <f>CONCATENATE("FAC9=",Input!K238)</f>
        <v>FAC9=</v>
      </c>
      <c r="N226" s="67">
        <f>CONCATENATE(Input!M238)</f>
      </c>
      <c r="O226" s="74"/>
      <c r="P226" s="66"/>
      <c r="Q226" s="66"/>
      <c r="R226" s="70"/>
      <c r="S226" s="70"/>
      <c r="T226" s="70"/>
      <c r="U226" s="70"/>
      <c r="V226" s="74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66"/>
      <c r="AN226" s="70"/>
      <c r="AO226" s="70"/>
      <c r="AP226" s="70"/>
      <c r="AQ226" s="53">
        <f>CONCATENATE(Input!D238)</f>
      </c>
      <c r="AR226" s="53">
        <f>CONCATENATE(Input!E238)</f>
      </c>
    </row>
    <row r="227" spans="1:44" s="77" customFormat="1" ht="10.5">
      <c r="A227" s="74">
        <v>220</v>
      </c>
      <c r="B227" s="71" t="s">
        <v>97</v>
      </c>
      <c r="C227" s="67" t="str">
        <f>IF(Input!F239-Input!G239&gt;=0,"40","50")</f>
        <v>40</v>
      </c>
      <c r="D227" s="75" t="s">
        <v>98</v>
      </c>
      <c r="E227" s="71">
        <f>CONCATENATE(Input!B239)</f>
      </c>
      <c r="F227" s="67">
        <f>CONCATENATE(Input!$D$14)</f>
      </c>
      <c r="G227" s="67">
        <f>CONCATENATE(Input!$D$12)</f>
      </c>
      <c r="H227" s="67" t="str">
        <f>IF(INT(TEXT(Input!$D$5,"mm"))&gt;=10,CONCATENATE(RIGHT(TEXT(Input!$D$5,"yyyy")+543,2)+1&amp;"31000"),CONCATENATE(RIGHT(TEXT(Input!$D$5,"yyyy")+543,2)&amp;"31000"))</f>
        <v>4331000</v>
      </c>
      <c r="I227" s="71">
        <f t="shared" si="4"/>
      </c>
      <c r="J227" s="67">
        <f t="shared" si="6"/>
      </c>
      <c r="K227" s="87">
        <f>CONCATENATE(Input!J239)</f>
      </c>
      <c r="L227" s="72">
        <f>ABS(Input!F239-Input!G239)</f>
        <v>0</v>
      </c>
      <c r="M227" s="67" t="str">
        <f>CONCATENATE("FAC9=",Input!K239)</f>
        <v>FAC9=</v>
      </c>
      <c r="N227" s="67">
        <f>CONCATENATE(Input!M239)</f>
      </c>
      <c r="O227" s="74"/>
      <c r="P227" s="66"/>
      <c r="Q227" s="66"/>
      <c r="R227" s="70"/>
      <c r="S227" s="70"/>
      <c r="T227" s="70"/>
      <c r="U227" s="70"/>
      <c r="V227" s="74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66"/>
      <c r="AN227" s="70"/>
      <c r="AO227" s="70"/>
      <c r="AP227" s="70"/>
      <c r="AQ227" s="53">
        <f>CONCATENATE(Input!D239)</f>
      </c>
      <c r="AR227" s="53">
        <f>CONCATENATE(Input!E239)</f>
      </c>
    </row>
    <row r="228" spans="1:44" s="77" customFormat="1" ht="10.5">
      <c r="A228" s="70">
        <v>221</v>
      </c>
      <c r="B228" s="71" t="s">
        <v>97</v>
      </c>
      <c r="C228" s="67" t="str">
        <f>IF(Input!F240-Input!G240&gt;=0,"40","50")</f>
        <v>40</v>
      </c>
      <c r="D228" s="75" t="s">
        <v>98</v>
      </c>
      <c r="E228" s="71">
        <f>CONCATENATE(Input!B240)</f>
      </c>
      <c r="F228" s="67">
        <f>CONCATENATE(Input!$D$14)</f>
      </c>
      <c r="G228" s="67">
        <f>CONCATENATE(Input!$D$12)</f>
      </c>
      <c r="H228" s="67" t="str">
        <f>IF(INT(TEXT(Input!$D$5,"mm"))&gt;=10,CONCATENATE(RIGHT(TEXT(Input!$D$5,"yyyy")+543,2)+1&amp;"31000"),CONCATENATE(RIGHT(TEXT(Input!$D$5,"yyyy")+543,2)&amp;"31000"))</f>
        <v>4331000</v>
      </c>
      <c r="I228" s="71">
        <f t="shared" si="4"/>
      </c>
      <c r="J228" s="67">
        <f t="shared" si="6"/>
      </c>
      <c r="K228" s="87">
        <f>CONCATENATE(Input!J240)</f>
      </c>
      <c r="L228" s="72">
        <f>ABS(Input!F240-Input!G240)</f>
        <v>0</v>
      </c>
      <c r="M228" s="67" t="str">
        <f>CONCATENATE("FAC9=",Input!K240)</f>
        <v>FAC9=</v>
      </c>
      <c r="N228" s="67">
        <f>CONCATENATE(Input!M240)</f>
      </c>
      <c r="O228" s="74"/>
      <c r="P228" s="66"/>
      <c r="Q228" s="66"/>
      <c r="R228" s="70"/>
      <c r="S228" s="70"/>
      <c r="T228" s="70"/>
      <c r="U228" s="70"/>
      <c r="V228" s="74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66"/>
      <c r="AN228" s="70"/>
      <c r="AO228" s="70"/>
      <c r="AP228" s="70"/>
      <c r="AQ228" s="53">
        <f>CONCATENATE(Input!D240)</f>
      </c>
      <c r="AR228" s="53">
        <f>CONCATENATE(Input!E240)</f>
      </c>
    </row>
    <row r="229" spans="1:44" s="77" customFormat="1" ht="10.5">
      <c r="A229" s="74">
        <v>222</v>
      </c>
      <c r="B229" s="71" t="s">
        <v>97</v>
      </c>
      <c r="C229" s="67" t="str">
        <f>IF(Input!F241-Input!G241&gt;=0,"40","50")</f>
        <v>40</v>
      </c>
      <c r="D229" s="75" t="s">
        <v>98</v>
      </c>
      <c r="E229" s="71">
        <f>CONCATENATE(Input!B241)</f>
      </c>
      <c r="F229" s="67">
        <f>CONCATENATE(Input!$D$14)</f>
      </c>
      <c r="G229" s="67">
        <f>CONCATENATE(Input!$D$12)</f>
      </c>
      <c r="H229" s="67" t="str">
        <f>IF(INT(TEXT(Input!$D$5,"mm"))&gt;=10,CONCATENATE(RIGHT(TEXT(Input!$D$5,"yyyy")+543,2)+1&amp;"31000"),CONCATENATE(RIGHT(TEXT(Input!$D$5,"yyyy")+543,2)&amp;"31000"))</f>
        <v>4331000</v>
      </c>
      <c r="I229" s="71">
        <f t="shared" si="4"/>
      </c>
      <c r="J229" s="67">
        <f t="shared" si="6"/>
      </c>
      <c r="K229" s="87">
        <f>CONCATENATE(Input!J241)</f>
      </c>
      <c r="L229" s="72">
        <f>ABS(Input!F241-Input!G241)</f>
        <v>0</v>
      </c>
      <c r="M229" s="67" t="str">
        <f>CONCATENATE("FAC9=",Input!K241)</f>
        <v>FAC9=</v>
      </c>
      <c r="N229" s="67">
        <f>CONCATENATE(Input!M241)</f>
      </c>
      <c r="O229" s="74"/>
      <c r="P229" s="66"/>
      <c r="Q229" s="66"/>
      <c r="R229" s="70"/>
      <c r="S229" s="70"/>
      <c r="T229" s="70"/>
      <c r="U229" s="70"/>
      <c r="V229" s="74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66"/>
      <c r="AN229" s="70"/>
      <c r="AO229" s="70"/>
      <c r="AP229" s="70"/>
      <c r="AQ229" s="53">
        <f>CONCATENATE(Input!D241)</f>
      </c>
      <c r="AR229" s="53">
        <f>CONCATENATE(Input!E241)</f>
      </c>
    </row>
    <row r="230" spans="1:44" s="77" customFormat="1" ht="10.5">
      <c r="A230" s="70">
        <v>223</v>
      </c>
      <c r="B230" s="71" t="s">
        <v>97</v>
      </c>
      <c r="C230" s="67" t="str">
        <f>IF(Input!F242-Input!G242&gt;=0,"40","50")</f>
        <v>40</v>
      </c>
      <c r="D230" s="75" t="s">
        <v>98</v>
      </c>
      <c r="E230" s="71">
        <f>CONCATENATE(Input!B242)</f>
      </c>
      <c r="F230" s="67">
        <f>CONCATENATE(Input!$D$14)</f>
      </c>
      <c r="G230" s="67">
        <f>CONCATENATE(Input!$D$12)</f>
      </c>
      <c r="H230" s="67" t="str">
        <f>IF(INT(TEXT(Input!$D$5,"mm"))&gt;=10,CONCATENATE(RIGHT(TEXT(Input!$D$5,"yyyy")+543,2)+1&amp;"31000"),CONCATENATE(RIGHT(TEXT(Input!$D$5,"yyyy")+543,2)&amp;"31000"))</f>
        <v>4331000</v>
      </c>
      <c r="I230" s="71">
        <f t="shared" si="4"/>
      </c>
      <c r="J230" s="67">
        <f t="shared" si="6"/>
      </c>
      <c r="K230" s="87">
        <f>CONCATENATE(Input!J242)</f>
      </c>
      <c r="L230" s="72">
        <f>ABS(Input!F242-Input!G242)</f>
        <v>0</v>
      </c>
      <c r="M230" s="67" t="str">
        <f>CONCATENATE("FAC9=",Input!K242)</f>
        <v>FAC9=</v>
      </c>
      <c r="N230" s="67">
        <f>CONCATENATE(Input!M242)</f>
      </c>
      <c r="O230" s="74"/>
      <c r="P230" s="66"/>
      <c r="Q230" s="66"/>
      <c r="R230" s="70"/>
      <c r="S230" s="70"/>
      <c r="T230" s="70"/>
      <c r="U230" s="70"/>
      <c r="V230" s="74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66"/>
      <c r="AN230" s="70"/>
      <c r="AO230" s="70"/>
      <c r="AP230" s="70"/>
      <c r="AQ230" s="53">
        <f>CONCATENATE(Input!D242)</f>
      </c>
      <c r="AR230" s="53">
        <f>CONCATENATE(Input!E242)</f>
      </c>
    </row>
    <row r="231" spans="1:44" s="77" customFormat="1" ht="10.5">
      <c r="A231" s="74">
        <v>224</v>
      </c>
      <c r="B231" s="71" t="s">
        <v>97</v>
      </c>
      <c r="C231" s="67" t="str">
        <f>IF(Input!F243-Input!G243&gt;=0,"40","50")</f>
        <v>40</v>
      </c>
      <c r="D231" s="75" t="s">
        <v>98</v>
      </c>
      <c r="E231" s="71">
        <f>CONCATENATE(Input!B243)</f>
      </c>
      <c r="F231" s="67">
        <f>CONCATENATE(Input!$D$14)</f>
      </c>
      <c r="G231" s="67">
        <f>CONCATENATE(Input!$D$12)</f>
      </c>
      <c r="H231" s="67" t="str">
        <f>IF(INT(TEXT(Input!$D$5,"mm"))&gt;=10,CONCATENATE(RIGHT(TEXT(Input!$D$5,"yyyy")+543,2)+1&amp;"31000"),CONCATENATE(RIGHT(TEXT(Input!$D$5,"yyyy")+543,2)&amp;"31000"))</f>
        <v>4331000</v>
      </c>
      <c r="I231" s="71">
        <f t="shared" si="4"/>
      </c>
      <c r="J231" s="67">
        <f t="shared" si="6"/>
      </c>
      <c r="K231" s="87">
        <f>CONCATENATE(Input!J243)</f>
      </c>
      <c r="L231" s="72">
        <f>ABS(Input!F243-Input!G243)</f>
        <v>0</v>
      </c>
      <c r="M231" s="67" t="str">
        <f>CONCATENATE("FAC9=",Input!K243)</f>
        <v>FAC9=</v>
      </c>
      <c r="N231" s="67">
        <f>CONCATENATE(Input!M243)</f>
      </c>
      <c r="O231" s="74"/>
      <c r="P231" s="66"/>
      <c r="Q231" s="66"/>
      <c r="R231" s="70"/>
      <c r="S231" s="70"/>
      <c r="T231" s="70"/>
      <c r="U231" s="70"/>
      <c r="V231" s="74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66"/>
      <c r="AN231" s="70"/>
      <c r="AO231" s="70"/>
      <c r="AP231" s="70"/>
      <c r="AQ231" s="53">
        <f>CONCATENATE(Input!D243)</f>
      </c>
      <c r="AR231" s="53">
        <f>CONCATENATE(Input!E243)</f>
      </c>
    </row>
    <row r="232" spans="1:44" s="77" customFormat="1" ht="10.5">
      <c r="A232" s="70">
        <v>225</v>
      </c>
      <c r="B232" s="71" t="s">
        <v>97</v>
      </c>
      <c r="C232" s="67" t="str">
        <f>IF(Input!F244-Input!G244&gt;=0,"40","50")</f>
        <v>40</v>
      </c>
      <c r="D232" s="75" t="s">
        <v>98</v>
      </c>
      <c r="E232" s="71">
        <f>CONCATENATE(Input!B244)</f>
      </c>
      <c r="F232" s="67">
        <f>CONCATENATE(Input!$D$14)</f>
      </c>
      <c r="G232" s="67">
        <f>CONCATENATE(Input!$D$12)</f>
      </c>
      <c r="H232" s="67" t="str">
        <f>IF(INT(TEXT(Input!$D$5,"mm"))&gt;=10,CONCATENATE(RIGHT(TEXT(Input!$D$5,"yyyy")+543,2)+1&amp;"31000"),CONCATENATE(RIGHT(TEXT(Input!$D$5,"yyyy")+543,2)&amp;"31000"))</f>
        <v>4331000</v>
      </c>
      <c r="I232" s="71">
        <f t="shared" si="4"/>
      </c>
      <c r="J232" s="67">
        <f t="shared" si="6"/>
      </c>
      <c r="K232" s="87">
        <f>CONCATENATE(Input!J244)</f>
      </c>
      <c r="L232" s="72">
        <f>ABS(Input!F244-Input!G244)</f>
        <v>0</v>
      </c>
      <c r="M232" s="67" t="str">
        <f>CONCATENATE("FAC9=",Input!K244)</f>
        <v>FAC9=</v>
      </c>
      <c r="N232" s="67">
        <f>CONCATENATE(Input!M244)</f>
      </c>
      <c r="O232" s="74"/>
      <c r="P232" s="66"/>
      <c r="Q232" s="66"/>
      <c r="R232" s="70"/>
      <c r="S232" s="70"/>
      <c r="T232" s="70"/>
      <c r="U232" s="70"/>
      <c r="V232" s="74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66"/>
      <c r="AN232" s="70"/>
      <c r="AO232" s="70"/>
      <c r="AP232" s="70"/>
      <c r="AQ232" s="53">
        <f>CONCATENATE(Input!D244)</f>
      </c>
      <c r="AR232" s="53">
        <f>CONCATENATE(Input!E244)</f>
      </c>
    </row>
    <row r="233" spans="1:44" s="77" customFormat="1" ht="10.5">
      <c r="A233" s="74">
        <v>226</v>
      </c>
      <c r="B233" s="71" t="s">
        <v>97</v>
      </c>
      <c r="C233" s="67" t="str">
        <f>IF(Input!F245-Input!G245&gt;=0,"40","50")</f>
        <v>40</v>
      </c>
      <c r="D233" s="75" t="s">
        <v>98</v>
      </c>
      <c r="E233" s="71">
        <f>CONCATENATE(Input!B245)</f>
      </c>
      <c r="F233" s="67">
        <f>CONCATENATE(Input!$D$14)</f>
      </c>
      <c r="G233" s="67">
        <f>CONCATENATE(Input!$D$12)</f>
      </c>
      <c r="H233" s="67" t="str">
        <f>IF(INT(TEXT(Input!$D$5,"mm"))&gt;=10,CONCATENATE(RIGHT(TEXT(Input!$D$5,"yyyy")+543,2)+1&amp;"31000"),CONCATENATE(RIGHT(TEXT(Input!$D$5,"yyyy")+543,2)&amp;"31000"))</f>
        <v>4331000</v>
      </c>
      <c r="I233" s="71">
        <f t="shared" si="4"/>
      </c>
      <c r="J233" s="67">
        <f t="shared" si="6"/>
      </c>
      <c r="K233" s="87">
        <f>CONCATENATE(Input!J245)</f>
      </c>
      <c r="L233" s="72">
        <f>ABS(Input!F245-Input!G245)</f>
        <v>0</v>
      </c>
      <c r="M233" s="67" t="str">
        <f>CONCATENATE("FAC9=",Input!K245)</f>
        <v>FAC9=</v>
      </c>
      <c r="N233" s="67">
        <f>CONCATENATE(Input!M245)</f>
      </c>
      <c r="O233" s="74"/>
      <c r="P233" s="66"/>
      <c r="Q233" s="66"/>
      <c r="R233" s="70"/>
      <c r="S233" s="70"/>
      <c r="T233" s="70"/>
      <c r="U233" s="70"/>
      <c r="V233" s="74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  <c r="AM233" s="66"/>
      <c r="AN233" s="70"/>
      <c r="AO233" s="70"/>
      <c r="AP233" s="70"/>
      <c r="AQ233" s="53">
        <f>CONCATENATE(Input!D245)</f>
      </c>
      <c r="AR233" s="53">
        <f>CONCATENATE(Input!E245)</f>
      </c>
    </row>
    <row r="234" spans="1:44" s="77" customFormat="1" ht="10.5">
      <c r="A234" s="70">
        <v>227</v>
      </c>
      <c r="B234" s="71" t="s">
        <v>97</v>
      </c>
      <c r="C234" s="67" t="str">
        <f>IF(Input!F246-Input!G246&gt;=0,"40","50")</f>
        <v>40</v>
      </c>
      <c r="D234" s="75" t="s">
        <v>98</v>
      </c>
      <c r="E234" s="71">
        <f>CONCATENATE(Input!B246)</f>
      </c>
      <c r="F234" s="67">
        <f>CONCATENATE(Input!$D$14)</f>
      </c>
      <c r="G234" s="67">
        <f>CONCATENATE(Input!$D$12)</f>
      </c>
      <c r="H234" s="67" t="str">
        <f>IF(INT(TEXT(Input!$D$5,"mm"))&gt;=10,CONCATENATE(RIGHT(TEXT(Input!$D$5,"yyyy")+543,2)+1&amp;"31000"),CONCATENATE(RIGHT(TEXT(Input!$D$5,"yyyy")+543,2)&amp;"31000"))</f>
        <v>4331000</v>
      </c>
      <c r="I234" s="71">
        <f t="shared" si="4"/>
      </c>
      <c r="J234" s="67">
        <f t="shared" si="6"/>
      </c>
      <c r="K234" s="87">
        <f>CONCATENATE(Input!J246)</f>
      </c>
      <c r="L234" s="72">
        <f>ABS(Input!F246-Input!G246)</f>
        <v>0</v>
      </c>
      <c r="M234" s="67" t="str">
        <f>CONCATENATE("FAC9=",Input!K246)</f>
        <v>FAC9=</v>
      </c>
      <c r="N234" s="67">
        <f>CONCATENATE(Input!M246)</f>
      </c>
      <c r="O234" s="74"/>
      <c r="P234" s="66"/>
      <c r="Q234" s="66"/>
      <c r="R234" s="70"/>
      <c r="S234" s="70"/>
      <c r="T234" s="70"/>
      <c r="U234" s="70"/>
      <c r="V234" s="74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  <c r="AM234" s="66"/>
      <c r="AN234" s="70"/>
      <c r="AO234" s="70"/>
      <c r="AP234" s="70"/>
      <c r="AQ234" s="53">
        <f>CONCATENATE(Input!D246)</f>
      </c>
      <c r="AR234" s="53">
        <f>CONCATENATE(Input!E246)</f>
      </c>
    </row>
    <row r="235" spans="1:44" s="77" customFormat="1" ht="10.5">
      <c r="A235" s="74">
        <v>228</v>
      </c>
      <c r="B235" s="71" t="s">
        <v>97</v>
      </c>
      <c r="C235" s="67" t="str">
        <f>IF(Input!F247-Input!G247&gt;=0,"40","50")</f>
        <v>40</v>
      </c>
      <c r="D235" s="75" t="s">
        <v>98</v>
      </c>
      <c r="E235" s="71">
        <f>CONCATENATE(Input!B247)</f>
      </c>
      <c r="F235" s="67">
        <f>CONCATENATE(Input!$D$14)</f>
      </c>
      <c r="G235" s="67">
        <f>CONCATENATE(Input!$D$12)</f>
      </c>
      <c r="H235" s="67" t="str">
        <f>IF(INT(TEXT(Input!$D$5,"mm"))&gt;=10,CONCATENATE(RIGHT(TEXT(Input!$D$5,"yyyy")+543,2)+1&amp;"31000"),CONCATENATE(RIGHT(TEXT(Input!$D$5,"yyyy")+543,2)&amp;"31000"))</f>
        <v>4331000</v>
      </c>
      <c r="I235" s="71">
        <f t="shared" si="4"/>
      </c>
      <c r="J235" s="67">
        <f t="shared" si="6"/>
      </c>
      <c r="K235" s="87">
        <f>CONCATENATE(Input!J247)</f>
      </c>
      <c r="L235" s="72">
        <f>ABS(Input!F247-Input!G247)</f>
        <v>0</v>
      </c>
      <c r="M235" s="67" t="str">
        <f>CONCATENATE("FAC9=",Input!K247)</f>
        <v>FAC9=</v>
      </c>
      <c r="N235" s="67">
        <f>CONCATENATE(Input!M247)</f>
      </c>
      <c r="O235" s="74"/>
      <c r="P235" s="66"/>
      <c r="Q235" s="66"/>
      <c r="R235" s="70"/>
      <c r="S235" s="70"/>
      <c r="T235" s="70"/>
      <c r="U235" s="70"/>
      <c r="V235" s="74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66"/>
      <c r="AN235" s="70"/>
      <c r="AO235" s="70"/>
      <c r="AP235" s="70"/>
      <c r="AQ235" s="53">
        <f>CONCATENATE(Input!D247)</f>
      </c>
      <c r="AR235" s="53">
        <f>CONCATENATE(Input!E247)</f>
      </c>
    </row>
    <row r="236" spans="1:44" s="77" customFormat="1" ht="10.5">
      <c r="A236" s="70">
        <v>229</v>
      </c>
      <c r="B236" s="71" t="s">
        <v>97</v>
      </c>
      <c r="C236" s="67" t="str">
        <f>IF(Input!F248-Input!G248&gt;=0,"40","50")</f>
        <v>40</v>
      </c>
      <c r="D236" s="75" t="s">
        <v>98</v>
      </c>
      <c r="E236" s="71">
        <f>CONCATENATE(Input!B248)</f>
      </c>
      <c r="F236" s="67">
        <f>CONCATENATE(Input!$D$14)</f>
      </c>
      <c r="G236" s="67">
        <f>CONCATENATE(Input!$D$12)</f>
      </c>
      <c r="H236" s="67" t="str">
        <f>IF(INT(TEXT(Input!$D$5,"mm"))&gt;=10,CONCATENATE(RIGHT(TEXT(Input!$D$5,"yyyy")+543,2)+1&amp;"31000"),CONCATENATE(RIGHT(TEXT(Input!$D$5,"yyyy")+543,2)&amp;"31000"))</f>
        <v>4331000</v>
      </c>
      <c r="I236" s="71">
        <f t="shared" si="4"/>
      </c>
      <c r="J236" s="67">
        <f t="shared" si="6"/>
      </c>
      <c r="K236" s="87">
        <f>CONCATENATE(Input!J248)</f>
      </c>
      <c r="L236" s="72">
        <f>ABS(Input!F248-Input!G248)</f>
        <v>0</v>
      </c>
      <c r="M236" s="67" t="str">
        <f>CONCATENATE("FAC9=",Input!K248)</f>
        <v>FAC9=</v>
      </c>
      <c r="N236" s="67">
        <f>CONCATENATE(Input!M248)</f>
      </c>
      <c r="O236" s="74"/>
      <c r="P236" s="66"/>
      <c r="Q236" s="66"/>
      <c r="R236" s="70"/>
      <c r="S236" s="70"/>
      <c r="T236" s="70"/>
      <c r="U236" s="70"/>
      <c r="V236" s="74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66"/>
      <c r="AN236" s="70"/>
      <c r="AO236" s="70"/>
      <c r="AP236" s="70"/>
      <c r="AQ236" s="53">
        <f>CONCATENATE(Input!D248)</f>
      </c>
      <c r="AR236" s="53">
        <f>CONCATENATE(Input!E248)</f>
      </c>
    </row>
    <row r="237" spans="1:44" s="77" customFormat="1" ht="10.5">
      <c r="A237" s="74">
        <v>230</v>
      </c>
      <c r="B237" s="71" t="s">
        <v>97</v>
      </c>
      <c r="C237" s="67" t="str">
        <f>IF(Input!F249-Input!G249&gt;=0,"40","50")</f>
        <v>40</v>
      </c>
      <c r="D237" s="75" t="s">
        <v>98</v>
      </c>
      <c r="E237" s="71">
        <f>CONCATENATE(Input!B249)</f>
      </c>
      <c r="F237" s="67">
        <f>CONCATENATE(Input!$D$14)</f>
      </c>
      <c r="G237" s="67">
        <f>CONCATENATE(Input!$D$12)</f>
      </c>
      <c r="H237" s="67" t="str">
        <f>IF(INT(TEXT(Input!$D$5,"mm"))&gt;=10,CONCATENATE(RIGHT(TEXT(Input!$D$5,"yyyy")+543,2)+1&amp;"31000"),CONCATENATE(RIGHT(TEXT(Input!$D$5,"yyyy")+543,2)&amp;"31000"))</f>
        <v>4331000</v>
      </c>
      <c r="I237" s="71">
        <f t="shared" si="4"/>
      </c>
      <c r="J237" s="67">
        <f t="shared" si="6"/>
      </c>
      <c r="K237" s="87">
        <f>CONCATENATE(Input!J249)</f>
      </c>
      <c r="L237" s="72">
        <f>ABS(Input!F249-Input!G249)</f>
        <v>0</v>
      </c>
      <c r="M237" s="67" t="str">
        <f>CONCATENATE("FAC9=",Input!K249)</f>
        <v>FAC9=</v>
      </c>
      <c r="N237" s="67">
        <f>CONCATENATE(Input!M249)</f>
      </c>
      <c r="O237" s="74"/>
      <c r="P237" s="66"/>
      <c r="Q237" s="66"/>
      <c r="R237" s="70"/>
      <c r="S237" s="70"/>
      <c r="T237" s="70"/>
      <c r="U237" s="70"/>
      <c r="V237" s="74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66"/>
      <c r="AN237" s="70"/>
      <c r="AO237" s="70"/>
      <c r="AP237" s="70"/>
      <c r="AQ237" s="53">
        <f>CONCATENATE(Input!D249)</f>
      </c>
      <c r="AR237" s="53">
        <f>CONCATENATE(Input!E249)</f>
      </c>
    </row>
    <row r="238" spans="1:44" s="77" customFormat="1" ht="10.5">
      <c r="A238" s="70">
        <v>231</v>
      </c>
      <c r="B238" s="71" t="s">
        <v>97</v>
      </c>
      <c r="C238" s="67" t="str">
        <f>IF(Input!F250-Input!G250&gt;=0,"40","50")</f>
        <v>40</v>
      </c>
      <c r="D238" s="75" t="s">
        <v>98</v>
      </c>
      <c r="E238" s="71">
        <f>CONCATENATE(Input!B250)</f>
      </c>
      <c r="F238" s="67">
        <f>CONCATENATE(Input!$D$14)</f>
      </c>
      <c r="G238" s="67">
        <f>CONCATENATE(Input!$D$12)</f>
      </c>
      <c r="H238" s="67" t="str">
        <f>IF(INT(TEXT(Input!$D$5,"mm"))&gt;=10,CONCATENATE(RIGHT(TEXT(Input!$D$5,"yyyy")+543,2)+1&amp;"31000"),CONCATENATE(RIGHT(TEXT(Input!$D$5,"yyyy")+543,2)&amp;"31000"))</f>
        <v>4331000</v>
      </c>
      <c r="I238" s="71">
        <f t="shared" si="4"/>
      </c>
      <c r="J238" s="67">
        <f t="shared" si="6"/>
      </c>
      <c r="K238" s="87">
        <f>CONCATENATE(Input!J250)</f>
      </c>
      <c r="L238" s="72">
        <f>ABS(Input!F250-Input!G250)</f>
        <v>0</v>
      </c>
      <c r="M238" s="67" t="str">
        <f>CONCATENATE("FAC9=",Input!K250)</f>
        <v>FAC9=</v>
      </c>
      <c r="N238" s="67">
        <f>CONCATENATE(Input!M250)</f>
      </c>
      <c r="O238" s="74"/>
      <c r="P238" s="66"/>
      <c r="Q238" s="66"/>
      <c r="R238" s="70"/>
      <c r="S238" s="70"/>
      <c r="T238" s="70"/>
      <c r="U238" s="70"/>
      <c r="V238" s="74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66"/>
      <c r="AN238" s="70"/>
      <c r="AO238" s="70"/>
      <c r="AP238" s="70"/>
      <c r="AQ238" s="53">
        <f>CONCATENATE(Input!D250)</f>
      </c>
      <c r="AR238" s="53">
        <f>CONCATENATE(Input!E250)</f>
      </c>
    </row>
    <row r="239" spans="1:44" s="77" customFormat="1" ht="10.5">
      <c r="A239" s="74">
        <v>232</v>
      </c>
      <c r="B239" s="71" t="s">
        <v>97</v>
      </c>
      <c r="C239" s="67" t="str">
        <f>IF(Input!F251-Input!G251&gt;=0,"40","50")</f>
        <v>40</v>
      </c>
      <c r="D239" s="75" t="s">
        <v>98</v>
      </c>
      <c r="E239" s="71">
        <f>CONCATENATE(Input!B251)</f>
      </c>
      <c r="F239" s="67">
        <f>CONCATENATE(Input!$D$14)</f>
      </c>
      <c r="G239" s="67">
        <f>CONCATENATE(Input!$D$12)</f>
      </c>
      <c r="H239" s="67" t="str">
        <f>IF(INT(TEXT(Input!$D$5,"mm"))&gt;=10,CONCATENATE(RIGHT(TEXT(Input!$D$5,"yyyy")+543,2)+1&amp;"31000"),CONCATENATE(RIGHT(TEXT(Input!$D$5,"yyyy")+543,2)&amp;"31000"))</f>
        <v>4331000</v>
      </c>
      <c r="I239" s="71">
        <f t="shared" si="4"/>
      </c>
      <c r="J239" s="67">
        <f t="shared" si="6"/>
      </c>
      <c r="K239" s="87">
        <f>CONCATENATE(Input!J251)</f>
      </c>
      <c r="L239" s="72">
        <f>ABS(Input!F251-Input!G251)</f>
        <v>0</v>
      </c>
      <c r="M239" s="67" t="str">
        <f>CONCATENATE("FAC9=",Input!K251)</f>
        <v>FAC9=</v>
      </c>
      <c r="N239" s="67">
        <f>CONCATENATE(Input!M251)</f>
      </c>
      <c r="O239" s="74"/>
      <c r="P239" s="66"/>
      <c r="Q239" s="66"/>
      <c r="R239" s="70"/>
      <c r="S239" s="70"/>
      <c r="T239" s="70"/>
      <c r="U239" s="70"/>
      <c r="V239" s="74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66"/>
      <c r="AN239" s="70"/>
      <c r="AO239" s="70"/>
      <c r="AP239" s="70"/>
      <c r="AQ239" s="53">
        <f>CONCATENATE(Input!D251)</f>
      </c>
      <c r="AR239" s="53">
        <f>CONCATENATE(Input!E251)</f>
      </c>
    </row>
    <row r="240" spans="1:44" s="77" customFormat="1" ht="10.5">
      <c r="A240" s="70">
        <v>233</v>
      </c>
      <c r="B240" s="71" t="s">
        <v>97</v>
      </c>
      <c r="C240" s="67" t="str">
        <f>IF(Input!F252-Input!G252&gt;=0,"40","50")</f>
        <v>40</v>
      </c>
      <c r="D240" s="75" t="s">
        <v>98</v>
      </c>
      <c r="E240" s="71">
        <f>CONCATENATE(Input!B252)</f>
      </c>
      <c r="F240" s="67">
        <f>CONCATENATE(Input!$D$14)</f>
      </c>
      <c r="G240" s="67">
        <f>CONCATENATE(Input!$D$12)</f>
      </c>
      <c r="H240" s="67" t="str">
        <f>IF(INT(TEXT(Input!$D$5,"mm"))&gt;=10,CONCATENATE(RIGHT(TEXT(Input!$D$5,"yyyy")+543,2)+1&amp;"31000"),CONCATENATE(RIGHT(TEXT(Input!$D$5,"yyyy")+543,2)&amp;"31000"))</f>
        <v>4331000</v>
      </c>
      <c r="I240" s="71">
        <f t="shared" si="4"/>
      </c>
      <c r="J240" s="67">
        <f t="shared" si="6"/>
      </c>
      <c r="K240" s="87">
        <f>CONCATENATE(Input!J252)</f>
      </c>
      <c r="L240" s="72">
        <f>ABS(Input!F252-Input!G252)</f>
        <v>0</v>
      </c>
      <c r="M240" s="67" t="str">
        <f>CONCATENATE("FAC9=",Input!K252)</f>
        <v>FAC9=</v>
      </c>
      <c r="N240" s="67">
        <f>CONCATENATE(Input!M252)</f>
      </c>
      <c r="O240" s="74"/>
      <c r="P240" s="66"/>
      <c r="Q240" s="66"/>
      <c r="R240" s="70"/>
      <c r="S240" s="70"/>
      <c r="T240" s="70"/>
      <c r="U240" s="70"/>
      <c r="V240" s="74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66"/>
      <c r="AN240" s="70"/>
      <c r="AO240" s="70"/>
      <c r="AP240" s="70"/>
      <c r="AQ240" s="53">
        <f>CONCATENATE(Input!D252)</f>
      </c>
      <c r="AR240" s="53">
        <f>CONCATENATE(Input!E252)</f>
      </c>
    </row>
    <row r="241" spans="1:44" s="77" customFormat="1" ht="10.5">
      <c r="A241" s="74">
        <v>234</v>
      </c>
      <c r="B241" s="71" t="s">
        <v>97</v>
      </c>
      <c r="C241" s="67" t="str">
        <f>IF(Input!F253-Input!G253&gt;=0,"40","50")</f>
        <v>40</v>
      </c>
      <c r="D241" s="75" t="s">
        <v>98</v>
      </c>
      <c r="E241" s="71">
        <f>CONCATENATE(Input!B253)</f>
      </c>
      <c r="F241" s="67">
        <f>CONCATENATE(Input!$D$14)</f>
      </c>
      <c r="G241" s="67">
        <f>CONCATENATE(Input!$D$12)</f>
      </c>
      <c r="H241" s="67" t="str">
        <f>IF(INT(TEXT(Input!$D$5,"mm"))&gt;=10,CONCATENATE(RIGHT(TEXT(Input!$D$5,"yyyy")+543,2)+1&amp;"31000"),CONCATENATE(RIGHT(TEXT(Input!$D$5,"yyyy")+543,2)&amp;"31000"))</f>
        <v>4331000</v>
      </c>
      <c r="I241" s="71">
        <f t="shared" si="4"/>
      </c>
      <c r="J241" s="67">
        <f t="shared" si="6"/>
      </c>
      <c r="K241" s="87">
        <f>CONCATENATE(Input!J253)</f>
      </c>
      <c r="L241" s="72">
        <f>ABS(Input!F253-Input!G253)</f>
        <v>0</v>
      </c>
      <c r="M241" s="67" t="str">
        <f>CONCATENATE("FAC9=",Input!K253)</f>
        <v>FAC9=</v>
      </c>
      <c r="N241" s="67">
        <f>CONCATENATE(Input!M253)</f>
      </c>
      <c r="O241" s="74"/>
      <c r="P241" s="66"/>
      <c r="Q241" s="66"/>
      <c r="R241" s="70"/>
      <c r="S241" s="70"/>
      <c r="T241" s="70"/>
      <c r="U241" s="70"/>
      <c r="V241" s="74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66"/>
      <c r="AN241" s="70"/>
      <c r="AO241" s="70"/>
      <c r="AP241" s="70"/>
      <c r="AQ241" s="53">
        <f>CONCATENATE(Input!D253)</f>
      </c>
      <c r="AR241" s="53">
        <f>CONCATENATE(Input!E253)</f>
      </c>
    </row>
    <row r="242" spans="1:44" s="77" customFormat="1" ht="10.5">
      <c r="A242" s="70">
        <v>235</v>
      </c>
      <c r="B242" s="71" t="s">
        <v>97</v>
      </c>
      <c r="C242" s="67" t="str">
        <f>IF(Input!F254-Input!G254&gt;=0,"40","50")</f>
        <v>40</v>
      </c>
      <c r="D242" s="75" t="s">
        <v>98</v>
      </c>
      <c r="E242" s="71">
        <f>CONCATENATE(Input!B254)</f>
      </c>
      <c r="F242" s="67">
        <f>CONCATENATE(Input!$D$14)</f>
      </c>
      <c r="G242" s="67">
        <f>CONCATENATE(Input!$D$12)</f>
      </c>
      <c r="H242" s="67" t="str">
        <f>IF(INT(TEXT(Input!$D$5,"mm"))&gt;=10,CONCATENATE(RIGHT(TEXT(Input!$D$5,"yyyy")+543,2)+1&amp;"31000"),CONCATENATE(RIGHT(TEXT(Input!$D$5,"yyyy")+543,2)&amp;"31000"))</f>
        <v>4331000</v>
      </c>
      <c r="I242" s="71">
        <f t="shared" si="4"/>
      </c>
      <c r="J242" s="67">
        <f t="shared" si="6"/>
      </c>
      <c r="K242" s="87">
        <f>CONCATENATE(Input!J254)</f>
      </c>
      <c r="L242" s="72">
        <f>ABS(Input!F254-Input!G254)</f>
        <v>0</v>
      </c>
      <c r="M242" s="67" t="str">
        <f>CONCATENATE("FAC9=",Input!K254)</f>
        <v>FAC9=</v>
      </c>
      <c r="N242" s="67">
        <f>CONCATENATE(Input!M254)</f>
      </c>
      <c r="O242" s="74"/>
      <c r="P242" s="66"/>
      <c r="Q242" s="66"/>
      <c r="R242" s="70"/>
      <c r="S242" s="70"/>
      <c r="T242" s="70"/>
      <c r="U242" s="70"/>
      <c r="V242" s="74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66"/>
      <c r="AN242" s="70"/>
      <c r="AO242" s="70"/>
      <c r="AP242" s="70"/>
      <c r="AQ242" s="53">
        <f>CONCATENATE(Input!D254)</f>
      </c>
      <c r="AR242" s="53">
        <f>CONCATENATE(Input!E254)</f>
      </c>
    </row>
    <row r="243" spans="1:44" s="77" customFormat="1" ht="10.5">
      <c r="A243" s="74">
        <v>236</v>
      </c>
      <c r="B243" s="71" t="s">
        <v>97</v>
      </c>
      <c r="C243" s="67" t="str">
        <f>IF(Input!F255-Input!G255&gt;=0,"40","50")</f>
        <v>40</v>
      </c>
      <c r="D243" s="75" t="s">
        <v>98</v>
      </c>
      <c r="E243" s="71">
        <f>CONCATENATE(Input!B255)</f>
      </c>
      <c r="F243" s="67">
        <f>CONCATENATE(Input!$D$14)</f>
      </c>
      <c r="G243" s="67">
        <f>CONCATENATE(Input!$D$12)</f>
      </c>
      <c r="H243" s="67" t="str">
        <f>IF(INT(TEXT(Input!$D$5,"mm"))&gt;=10,CONCATENATE(RIGHT(TEXT(Input!$D$5,"yyyy")+543,2)+1&amp;"31000"),CONCATENATE(RIGHT(TEXT(Input!$D$5,"yyyy")+543,2)&amp;"31000"))</f>
        <v>4331000</v>
      </c>
      <c r="I243" s="71">
        <f t="shared" si="4"/>
      </c>
      <c r="J243" s="67">
        <f t="shared" si="6"/>
      </c>
      <c r="K243" s="87">
        <f>CONCATENATE(Input!J255)</f>
      </c>
      <c r="L243" s="72">
        <f>ABS(Input!F255-Input!G255)</f>
        <v>0</v>
      </c>
      <c r="M243" s="67" t="str">
        <f>CONCATENATE("FAC9=",Input!K255)</f>
        <v>FAC9=</v>
      </c>
      <c r="N243" s="67">
        <f>CONCATENATE(Input!M255)</f>
      </c>
      <c r="O243" s="74"/>
      <c r="P243" s="66"/>
      <c r="Q243" s="66"/>
      <c r="R243" s="70"/>
      <c r="S243" s="70"/>
      <c r="T243" s="70"/>
      <c r="U243" s="70"/>
      <c r="V243" s="74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66"/>
      <c r="AN243" s="70"/>
      <c r="AO243" s="70"/>
      <c r="AP243" s="70"/>
      <c r="AQ243" s="53">
        <f>CONCATENATE(Input!D255)</f>
      </c>
      <c r="AR243" s="53">
        <f>CONCATENATE(Input!E255)</f>
      </c>
    </row>
    <row r="244" spans="1:44" s="77" customFormat="1" ht="10.5">
      <c r="A244" s="70">
        <v>237</v>
      </c>
      <c r="B244" s="71" t="s">
        <v>97</v>
      </c>
      <c r="C244" s="67" t="str">
        <f>IF(Input!F256-Input!G256&gt;=0,"40","50")</f>
        <v>40</v>
      </c>
      <c r="D244" s="75" t="s">
        <v>98</v>
      </c>
      <c r="E244" s="71">
        <f>CONCATENATE(Input!B256)</f>
      </c>
      <c r="F244" s="67">
        <f>CONCATENATE(Input!$D$14)</f>
      </c>
      <c r="G244" s="67">
        <f>CONCATENATE(Input!$D$12)</f>
      </c>
      <c r="H244" s="67" t="str">
        <f>IF(INT(TEXT(Input!$D$5,"mm"))&gt;=10,CONCATENATE(RIGHT(TEXT(Input!$D$5,"yyyy")+543,2)+1&amp;"31000"),CONCATENATE(RIGHT(TEXT(Input!$D$5,"yyyy")+543,2)&amp;"31000"))</f>
        <v>4331000</v>
      </c>
      <c r="I244" s="71">
        <f t="shared" si="4"/>
      </c>
      <c r="J244" s="67">
        <f t="shared" si="6"/>
      </c>
      <c r="K244" s="87">
        <f>CONCATENATE(Input!J256)</f>
      </c>
      <c r="L244" s="72">
        <f>ABS(Input!F256-Input!G256)</f>
        <v>0</v>
      </c>
      <c r="M244" s="67" t="str">
        <f>CONCATENATE("FAC9=",Input!K256)</f>
        <v>FAC9=</v>
      </c>
      <c r="N244" s="67">
        <f>CONCATENATE(Input!M256)</f>
      </c>
      <c r="O244" s="74"/>
      <c r="P244" s="66"/>
      <c r="Q244" s="66"/>
      <c r="R244" s="70"/>
      <c r="S244" s="70"/>
      <c r="T244" s="70"/>
      <c r="U244" s="70"/>
      <c r="V244" s="74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66"/>
      <c r="AN244" s="70"/>
      <c r="AO244" s="70"/>
      <c r="AP244" s="70"/>
      <c r="AQ244" s="53">
        <f>CONCATENATE(Input!D256)</f>
      </c>
      <c r="AR244" s="53">
        <f>CONCATENATE(Input!E256)</f>
      </c>
    </row>
    <row r="245" spans="1:44" s="77" customFormat="1" ht="10.5">
      <c r="A245" s="74">
        <v>238</v>
      </c>
      <c r="B245" s="71" t="s">
        <v>97</v>
      </c>
      <c r="C245" s="67" t="str">
        <f>IF(Input!F257-Input!G257&gt;=0,"40","50")</f>
        <v>40</v>
      </c>
      <c r="D245" s="75" t="s">
        <v>98</v>
      </c>
      <c r="E245" s="71">
        <f>CONCATENATE(Input!B257)</f>
      </c>
      <c r="F245" s="67">
        <f>CONCATENATE(Input!$D$14)</f>
      </c>
      <c r="G245" s="67">
        <f>CONCATENATE(Input!$D$12)</f>
      </c>
      <c r="H245" s="67" t="str">
        <f>IF(INT(TEXT(Input!$D$5,"mm"))&gt;=10,CONCATENATE(RIGHT(TEXT(Input!$D$5,"yyyy")+543,2)+1&amp;"31000"),CONCATENATE(RIGHT(TEXT(Input!$D$5,"yyyy")+543,2)&amp;"31000"))</f>
        <v>4331000</v>
      </c>
      <c r="I245" s="71">
        <f t="shared" si="4"/>
      </c>
      <c r="J245" s="67">
        <f t="shared" si="6"/>
      </c>
      <c r="K245" s="87">
        <f>CONCATENATE(Input!J257)</f>
      </c>
      <c r="L245" s="72">
        <f>ABS(Input!F257-Input!G257)</f>
        <v>0</v>
      </c>
      <c r="M245" s="67" t="str">
        <f>CONCATENATE("FAC9=",Input!K257)</f>
        <v>FAC9=</v>
      </c>
      <c r="N245" s="67">
        <f>CONCATENATE(Input!M257)</f>
      </c>
      <c r="O245" s="74"/>
      <c r="P245" s="66"/>
      <c r="Q245" s="66"/>
      <c r="R245" s="70"/>
      <c r="S245" s="70"/>
      <c r="T245" s="70"/>
      <c r="U245" s="70"/>
      <c r="V245" s="74"/>
      <c r="W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  <c r="AM245" s="66"/>
      <c r="AN245" s="70"/>
      <c r="AO245" s="70"/>
      <c r="AP245" s="70"/>
      <c r="AQ245" s="53">
        <f>CONCATENATE(Input!D257)</f>
      </c>
      <c r="AR245" s="53">
        <f>CONCATENATE(Input!E257)</f>
      </c>
    </row>
    <row r="246" spans="1:44" s="77" customFormat="1" ht="10.5">
      <c r="A246" s="70">
        <v>239</v>
      </c>
      <c r="B246" s="71" t="s">
        <v>97</v>
      </c>
      <c r="C246" s="67" t="str">
        <f>IF(Input!F258-Input!G258&gt;=0,"40","50")</f>
        <v>40</v>
      </c>
      <c r="D246" s="75" t="s">
        <v>98</v>
      </c>
      <c r="E246" s="71">
        <f>CONCATENATE(Input!B258)</f>
      </c>
      <c r="F246" s="67">
        <f>CONCATENATE(Input!$D$14)</f>
      </c>
      <c r="G246" s="67">
        <f>CONCATENATE(Input!$D$12)</f>
      </c>
      <c r="H246" s="67" t="str">
        <f>IF(INT(TEXT(Input!$D$5,"mm"))&gt;=10,CONCATENATE(RIGHT(TEXT(Input!$D$5,"yyyy")+543,2)+1&amp;"31000"),CONCATENATE(RIGHT(TEXT(Input!$D$5,"yyyy")+543,2)&amp;"31000"))</f>
        <v>4331000</v>
      </c>
      <c r="I246" s="71">
        <f t="shared" si="4"/>
      </c>
      <c r="J246" s="67">
        <f t="shared" si="6"/>
      </c>
      <c r="K246" s="87">
        <f>CONCATENATE(Input!J258)</f>
      </c>
      <c r="L246" s="72">
        <f>ABS(Input!F258-Input!G258)</f>
        <v>0</v>
      </c>
      <c r="M246" s="67" t="str">
        <f>CONCATENATE("FAC9=",Input!K258)</f>
        <v>FAC9=</v>
      </c>
      <c r="N246" s="67">
        <f>CONCATENATE(Input!M258)</f>
      </c>
      <c r="O246" s="74"/>
      <c r="P246" s="66"/>
      <c r="Q246" s="66"/>
      <c r="R246" s="70"/>
      <c r="S246" s="70"/>
      <c r="T246" s="70"/>
      <c r="U246" s="70"/>
      <c r="V246" s="74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66"/>
      <c r="AN246" s="70"/>
      <c r="AO246" s="70"/>
      <c r="AP246" s="70"/>
      <c r="AQ246" s="53">
        <f>CONCATENATE(Input!D258)</f>
      </c>
      <c r="AR246" s="53">
        <f>CONCATENATE(Input!E258)</f>
      </c>
    </row>
    <row r="247" spans="1:44" s="77" customFormat="1" ht="10.5">
      <c r="A247" s="74">
        <v>240</v>
      </c>
      <c r="B247" s="71" t="s">
        <v>97</v>
      </c>
      <c r="C247" s="67" t="str">
        <f>IF(Input!F259-Input!G259&gt;=0,"40","50")</f>
        <v>40</v>
      </c>
      <c r="D247" s="75" t="s">
        <v>98</v>
      </c>
      <c r="E247" s="71">
        <f>CONCATENATE(Input!B259)</f>
      </c>
      <c r="F247" s="67">
        <f>CONCATENATE(Input!$D$14)</f>
      </c>
      <c r="G247" s="67">
        <f>CONCATENATE(Input!$D$12)</f>
      </c>
      <c r="H247" s="67" t="str">
        <f>IF(INT(TEXT(Input!$D$5,"mm"))&gt;=10,CONCATENATE(RIGHT(TEXT(Input!$D$5,"yyyy")+543,2)+1&amp;"31000"),CONCATENATE(RIGHT(TEXT(Input!$D$5,"yyyy")+543,2)&amp;"31000"))</f>
        <v>4331000</v>
      </c>
      <c r="I247" s="71">
        <f t="shared" si="4"/>
      </c>
      <c r="J247" s="67">
        <f t="shared" si="6"/>
      </c>
      <c r="K247" s="87">
        <f>CONCATENATE(Input!J259)</f>
      </c>
      <c r="L247" s="72">
        <f>ABS(Input!F259-Input!G259)</f>
        <v>0</v>
      </c>
      <c r="M247" s="67" t="str">
        <f>CONCATENATE("FAC9=",Input!K259)</f>
        <v>FAC9=</v>
      </c>
      <c r="N247" s="67">
        <f>CONCATENATE(Input!M259)</f>
      </c>
      <c r="O247" s="74"/>
      <c r="P247" s="66"/>
      <c r="Q247" s="66"/>
      <c r="R247" s="70"/>
      <c r="S247" s="70"/>
      <c r="T247" s="70"/>
      <c r="U247" s="70"/>
      <c r="V247" s="74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66"/>
      <c r="AN247" s="70"/>
      <c r="AO247" s="70"/>
      <c r="AP247" s="70"/>
      <c r="AQ247" s="53">
        <f>CONCATENATE(Input!D259)</f>
      </c>
      <c r="AR247" s="53">
        <f>CONCATENATE(Input!E259)</f>
      </c>
    </row>
    <row r="248" spans="1:44" s="77" customFormat="1" ht="10.5">
      <c r="A248" s="70">
        <v>241</v>
      </c>
      <c r="B248" s="71" t="s">
        <v>97</v>
      </c>
      <c r="C248" s="67" t="str">
        <f>IF(Input!F260-Input!G260&gt;=0,"40","50")</f>
        <v>40</v>
      </c>
      <c r="D248" s="75" t="s">
        <v>98</v>
      </c>
      <c r="E248" s="71">
        <f>CONCATENATE(Input!B260)</f>
      </c>
      <c r="F248" s="67">
        <f>CONCATENATE(Input!$D$14)</f>
      </c>
      <c r="G248" s="67">
        <f>CONCATENATE(Input!$D$12)</f>
      </c>
      <c r="H248" s="67" t="str">
        <f>IF(INT(TEXT(Input!$D$5,"mm"))&gt;=10,CONCATENATE(RIGHT(TEXT(Input!$D$5,"yyyy")+543,2)+1&amp;"31000"),CONCATENATE(RIGHT(TEXT(Input!$D$5,"yyyy")+543,2)&amp;"31000"))</f>
        <v>4331000</v>
      </c>
      <c r="I248" s="71">
        <f t="shared" si="4"/>
      </c>
      <c r="J248" s="67">
        <f t="shared" si="6"/>
      </c>
      <c r="K248" s="87">
        <f>CONCATENATE(Input!J260)</f>
      </c>
      <c r="L248" s="72">
        <f>ABS(Input!F260-Input!G260)</f>
        <v>0</v>
      </c>
      <c r="M248" s="67" t="str">
        <f>CONCATENATE("FAC9=",Input!K260)</f>
        <v>FAC9=</v>
      </c>
      <c r="N248" s="67">
        <f>CONCATENATE(Input!M260)</f>
      </c>
      <c r="O248" s="74"/>
      <c r="P248" s="66"/>
      <c r="Q248" s="66"/>
      <c r="R248" s="70"/>
      <c r="S248" s="70"/>
      <c r="T248" s="70"/>
      <c r="U248" s="70"/>
      <c r="V248" s="74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66"/>
      <c r="AN248" s="70"/>
      <c r="AO248" s="70"/>
      <c r="AP248" s="70"/>
      <c r="AQ248" s="53">
        <f>CONCATENATE(Input!D260)</f>
      </c>
      <c r="AR248" s="53">
        <f>CONCATENATE(Input!E260)</f>
      </c>
    </row>
    <row r="249" spans="1:44" s="77" customFormat="1" ht="10.5">
      <c r="A249" s="74">
        <v>242</v>
      </c>
      <c r="B249" s="71" t="s">
        <v>97</v>
      </c>
      <c r="C249" s="67" t="str">
        <f>IF(Input!F261-Input!G261&gt;=0,"40","50")</f>
        <v>40</v>
      </c>
      <c r="D249" s="75" t="s">
        <v>98</v>
      </c>
      <c r="E249" s="71">
        <f>CONCATENATE(Input!B261)</f>
      </c>
      <c r="F249" s="67">
        <f>CONCATENATE(Input!$D$14)</f>
      </c>
      <c r="G249" s="67">
        <f>CONCATENATE(Input!$D$12)</f>
      </c>
      <c r="H249" s="67" t="str">
        <f>IF(INT(TEXT(Input!$D$5,"mm"))&gt;=10,CONCATENATE(RIGHT(TEXT(Input!$D$5,"yyyy")+543,2)+1&amp;"31000"),CONCATENATE(RIGHT(TEXT(Input!$D$5,"yyyy")+543,2)&amp;"31000"))</f>
        <v>4331000</v>
      </c>
      <c r="I249" s="71">
        <f t="shared" si="4"/>
      </c>
      <c r="J249" s="67">
        <f t="shared" si="6"/>
      </c>
      <c r="K249" s="87">
        <f>CONCATENATE(Input!J261)</f>
      </c>
      <c r="L249" s="72">
        <f>ABS(Input!F261-Input!G261)</f>
        <v>0</v>
      </c>
      <c r="M249" s="67" t="str">
        <f>CONCATENATE("FAC9=",Input!K261)</f>
        <v>FAC9=</v>
      </c>
      <c r="N249" s="67">
        <f>CONCATENATE(Input!M261)</f>
      </c>
      <c r="O249" s="74"/>
      <c r="P249" s="66"/>
      <c r="Q249" s="66"/>
      <c r="R249" s="70"/>
      <c r="S249" s="70"/>
      <c r="T249" s="70"/>
      <c r="U249" s="70"/>
      <c r="V249" s="74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66"/>
      <c r="AN249" s="70"/>
      <c r="AO249" s="70"/>
      <c r="AP249" s="70"/>
      <c r="AQ249" s="53">
        <f>CONCATENATE(Input!D261)</f>
      </c>
      <c r="AR249" s="53">
        <f>CONCATENATE(Input!E261)</f>
      </c>
    </row>
    <row r="250" spans="1:44" s="77" customFormat="1" ht="10.5">
      <c r="A250" s="70">
        <v>243</v>
      </c>
      <c r="B250" s="71" t="s">
        <v>97</v>
      </c>
      <c r="C250" s="67" t="str">
        <f>IF(Input!F262-Input!G262&gt;=0,"40","50")</f>
        <v>40</v>
      </c>
      <c r="D250" s="75" t="s">
        <v>98</v>
      </c>
      <c r="E250" s="71">
        <f>CONCATENATE(Input!B262)</f>
      </c>
      <c r="F250" s="67">
        <f>CONCATENATE(Input!$D$14)</f>
      </c>
      <c r="G250" s="67">
        <f>CONCATENATE(Input!$D$12)</f>
      </c>
      <c r="H250" s="67" t="str">
        <f>IF(INT(TEXT(Input!$D$5,"mm"))&gt;=10,CONCATENATE(RIGHT(TEXT(Input!$D$5,"yyyy")+543,2)+1&amp;"31000"),CONCATENATE(RIGHT(TEXT(Input!$D$5,"yyyy")+543,2)&amp;"31000"))</f>
        <v>4331000</v>
      </c>
      <c r="I250" s="71">
        <f t="shared" si="4"/>
      </c>
      <c r="J250" s="67">
        <f t="shared" si="6"/>
      </c>
      <c r="K250" s="87">
        <f>CONCATENATE(Input!J262)</f>
      </c>
      <c r="L250" s="72">
        <f>ABS(Input!F262-Input!G262)</f>
        <v>0</v>
      </c>
      <c r="M250" s="67" t="str">
        <f>CONCATENATE("FAC9=",Input!K262)</f>
        <v>FAC9=</v>
      </c>
      <c r="N250" s="67">
        <f>CONCATENATE(Input!M262)</f>
      </c>
      <c r="O250" s="74"/>
      <c r="P250" s="66"/>
      <c r="Q250" s="66"/>
      <c r="R250" s="70"/>
      <c r="S250" s="70"/>
      <c r="T250" s="70"/>
      <c r="U250" s="70"/>
      <c r="V250" s="74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66"/>
      <c r="AN250" s="70"/>
      <c r="AO250" s="70"/>
      <c r="AP250" s="70"/>
      <c r="AQ250" s="53">
        <f>CONCATENATE(Input!D262)</f>
      </c>
      <c r="AR250" s="53">
        <f>CONCATENATE(Input!E262)</f>
      </c>
    </row>
    <row r="251" spans="1:44" s="77" customFormat="1" ht="10.5">
      <c r="A251" s="74">
        <v>244</v>
      </c>
      <c r="B251" s="71" t="s">
        <v>97</v>
      </c>
      <c r="C251" s="67" t="str">
        <f>IF(Input!F263-Input!G263&gt;=0,"40","50")</f>
        <v>40</v>
      </c>
      <c r="D251" s="75" t="s">
        <v>98</v>
      </c>
      <c r="E251" s="71">
        <f>CONCATENATE(Input!B263)</f>
      </c>
      <c r="F251" s="67">
        <f>CONCATENATE(Input!$D$14)</f>
      </c>
      <c r="G251" s="67">
        <f>CONCATENATE(Input!$D$12)</f>
      </c>
      <c r="H251" s="67" t="str">
        <f>IF(INT(TEXT(Input!$D$5,"mm"))&gt;=10,CONCATENATE(RIGHT(TEXT(Input!$D$5,"yyyy")+543,2)+1&amp;"31000"),CONCATENATE(RIGHT(TEXT(Input!$D$5,"yyyy")+543,2)&amp;"31000"))</f>
        <v>4331000</v>
      </c>
      <c r="I251" s="71">
        <f t="shared" si="4"/>
      </c>
      <c r="J251" s="67">
        <f t="shared" si="6"/>
      </c>
      <c r="K251" s="87">
        <f>CONCATENATE(Input!J263)</f>
      </c>
      <c r="L251" s="72">
        <f>ABS(Input!F263-Input!G263)</f>
        <v>0</v>
      </c>
      <c r="M251" s="67" t="str">
        <f>CONCATENATE("FAC9=",Input!K263)</f>
        <v>FAC9=</v>
      </c>
      <c r="N251" s="67">
        <f>CONCATENATE(Input!M263)</f>
      </c>
      <c r="O251" s="74"/>
      <c r="P251" s="66"/>
      <c r="Q251" s="66"/>
      <c r="R251" s="70"/>
      <c r="S251" s="70"/>
      <c r="T251" s="70"/>
      <c r="U251" s="70"/>
      <c r="V251" s="74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  <c r="AM251" s="66"/>
      <c r="AN251" s="70"/>
      <c r="AO251" s="70"/>
      <c r="AP251" s="70"/>
      <c r="AQ251" s="53">
        <f>CONCATENATE(Input!D263)</f>
      </c>
      <c r="AR251" s="53">
        <f>CONCATENATE(Input!E263)</f>
      </c>
    </row>
    <row r="252" spans="1:44" s="77" customFormat="1" ht="10.5">
      <c r="A252" s="70">
        <v>245</v>
      </c>
      <c r="B252" s="71" t="s">
        <v>97</v>
      </c>
      <c r="C252" s="67" t="str">
        <f>IF(Input!F264-Input!G264&gt;=0,"40","50")</f>
        <v>40</v>
      </c>
      <c r="D252" s="75" t="s">
        <v>98</v>
      </c>
      <c r="E252" s="71">
        <f>CONCATENATE(Input!B264)</f>
      </c>
      <c r="F252" s="67">
        <f>CONCATENATE(Input!$D$14)</f>
      </c>
      <c r="G252" s="67">
        <f>CONCATENATE(Input!$D$12)</f>
      </c>
      <c r="H252" s="67" t="str">
        <f>IF(INT(TEXT(Input!$D$5,"mm"))&gt;=10,CONCATENATE(RIGHT(TEXT(Input!$D$5,"yyyy")+543,2)+1&amp;"31000"),CONCATENATE(RIGHT(TEXT(Input!$D$5,"yyyy")+543,2)&amp;"31000"))</f>
        <v>4331000</v>
      </c>
      <c r="I252" s="71">
        <f t="shared" si="4"/>
      </c>
      <c r="J252" s="67">
        <f t="shared" si="6"/>
      </c>
      <c r="K252" s="87">
        <f>CONCATENATE(Input!J264)</f>
      </c>
      <c r="L252" s="72">
        <f>ABS(Input!F264-Input!G264)</f>
        <v>0</v>
      </c>
      <c r="M252" s="67" t="str">
        <f>CONCATENATE("FAC9=",Input!K264)</f>
        <v>FAC9=</v>
      </c>
      <c r="N252" s="67">
        <f>CONCATENATE(Input!M264)</f>
      </c>
      <c r="O252" s="74"/>
      <c r="P252" s="66"/>
      <c r="Q252" s="66"/>
      <c r="R252" s="70"/>
      <c r="S252" s="70"/>
      <c r="T252" s="70"/>
      <c r="U252" s="70"/>
      <c r="V252" s="74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66"/>
      <c r="AN252" s="70"/>
      <c r="AO252" s="70"/>
      <c r="AP252" s="70"/>
      <c r="AQ252" s="53">
        <f>CONCATENATE(Input!D264)</f>
      </c>
      <c r="AR252" s="53">
        <f>CONCATENATE(Input!E264)</f>
      </c>
    </row>
    <row r="253" spans="1:44" s="77" customFormat="1" ht="10.5">
      <c r="A253" s="74">
        <v>246</v>
      </c>
      <c r="B253" s="71" t="s">
        <v>97</v>
      </c>
      <c r="C253" s="67" t="str">
        <f>IF(Input!F265-Input!G265&gt;=0,"40","50")</f>
        <v>40</v>
      </c>
      <c r="D253" s="75" t="s">
        <v>98</v>
      </c>
      <c r="E253" s="71">
        <f>CONCATENATE(Input!B265)</f>
      </c>
      <c r="F253" s="67">
        <f>CONCATENATE(Input!$D$14)</f>
      </c>
      <c r="G253" s="67">
        <f>CONCATENATE(Input!$D$12)</f>
      </c>
      <c r="H253" s="67" t="str">
        <f>IF(INT(TEXT(Input!$D$5,"mm"))&gt;=10,CONCATENATE(RIGHT(TEXT(Input!$D$5,"yyyy")+543,2)+1&amp;"31000"),CONCATENATE(RIGHT(TEXT(Input!$D$5,"yyyy")+543,2)&amp;"31000"))</f>
        <v>4331000</v>
      </c>
      <c r="I253" s="71">
        <f t="shared" si="4"/>
      </c>
      <c r="J253" s="67">
        <f t="shared" si="6"/>
      </c>
      <c r="K253" s="87">
        <f>CONCATENATE(Input!J265)</f>
      </c>
      <c r="L253" s="72">
        <f>ABS(Input!F265-Input!G265)</f>
        <v>0</v>
      </c>
      <c r="M253" s="67" t="str">
        <f>CONCATENATE("FAC9=",Input!K265)</f>
        <v>FAC9=</v>
      </c>
      <c r="N253" s="67">
        <f>CONCATENATE(Input!M265)</f>
      </c>
      <c r="O253" s="74"/>
      <c r="P253" s="66"/>
      <c r="Q253" s="66"/>
      <c r="R253" s="70"/>
      <c r="S253" s="70"/>
      <c r="T253" s="70"/>
      <c r="U253" s="70"/>
      <c r="V253" s="74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66"/>
      <c r="AN253" s="70"/>
      <c r="AO253" s="70"/>
      <c r="AP253" s="70"/>
      <c r="AQ253" s="53">
        <f>CONCATENATE(Input!D265)</f>
      </c>
      <c r="AR253" s="53">
        <f>CONCATENATE(Input!E265)</f>
      </c>
    </row>
    <row r="254" spans="1:44" s="77" customFormat="1" ht="10.5">
      <c r="A254" s="70">
        <v>247</v>
      </c>
      <c r="B254" s="71" t="s">
        <v>97</v>
      </c>
      <c r="C254" s="67" t="str">
        <f>IF(Input!F266-Input!G266&gt;=0,"40","50")</f>
        <v>40</v>
      </c>
      <c r="D254" s="75" t="s">
        <v>98</v>
      </c>
      <c r="E254" s="71">
        <f>CONCATENATE(Input!B266)</f>
      </c>
      <c r="F254" s="67">
        <f>CONCATENATE(Input!$D$14)</f>
      </c>
      <c r="G254" s="67">
        <f>CONCATENATE(Input!$D$12)</f>
      </c>
      <c r="H254" s="67" t="str">
        <f>IF(INT(TEXT(Input!$D$5,"mm"))&gt;=10,CONCATENATE(RIGHT(TEXT(Input!$D$5,"yyyy")+543,2)+1&amp;"31000"),CONCATENATE(RIGHT(TEXT(Input!$D$5,"yyyy")+543,2)&amp;"31000"))</f>
        <v>4331000</v>
      </c>
      <c r="I254" s="71">
        <f t="shared" si="4"/>
      </c>
      <c r="J254" s="67">
        <f t="shared" si="6"/>
      </c>
      <c r="K254" s="87">
        <f>CONCATENATE(Input!J266)</f>
      </c>
      <c r="L254" s="72">
        <f>ABS(Input!F266-Input!G266)</f>
        <v>0</v>
      </c>
      <c r="M254" s="67" t="str">
        <f>CONCATENATE("FAC9=",Input!K266)</f>
        <v>FAC9=</v>
      </c>
      <c r="N254" s="67">
        <f>CONCATENATE(Input!M266)</f>
      </c>
      <c r="O254" s="74"/>
      <c r="P254" s="66"/>
      <c r="Q254" s="66"/>
      <c r="R254" s="70"/>
      <c r="S254" s="70"/>
      <c r="T254" s="70"/>
      <c r="U254" s="70"/>
      <c r="V254" s="74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66"/>
      <c r="AN254" s="70"/>
      <c r="AO254" s="70"/>
      <c r="AP254" s="70"/>
      <c r="AQ254" s="53">
        <f>CONCATENATE(Input!D266)</f>
      </c>
      <c r="AR254" s="53">
        <f>CONCATENATE(Input!E266)</f>
      </c>
    </row>
    <row r="255" spans="1:44" s="77" customFormat="1" ht="10.5">
      <c r="A255" s="74">
        <v>248</v>
      </c>
      <c r="B255" s="71" t="s">
        <v>97</v>
      </c>
      <c r="C255" s="67" t="str">
        <f>IF(Input!F267-Input!G267&gt;=0,"40","50")</f>
        <v>40</v>
      </c>
      <c r="D255" s="75" t="s">
        <v>98</v>
      </c>
      <c r="E255" s="71">
        <f>CONCATENATE(Input!B267)</f>
      </c>
      <c r="F255" s="67">
        <f>CONCATENATE(Input!$D$14)</f>
      </c>
      <c r="G255" s="67">
        <f>CONCATENATE(Input!$D$12)</f>
      </c>
      <c r="H255" s="67" t="str">
        <f>IF(INT(TEXT(Input!$D$5,"mm"))&gt;=10,CONCATENATE(RIGHT(TEXT(Input!$D$5,"yyyy")+543,2)+1&amp;"31000"),CONCATENATE(RIGHT(TEXT(Input!$D$5,"yyyy")+543,2)&amp;"31000"))</f>
        <v>4331000</v>
      </c>
      <c r="I255" s="71">
        <f t="shared" si="4"/>
      </c>
      <c r="J255" s="67">
        <f t="shared" si="6"/>
      </c>
      <c r="K255" s="87">
        <f>CONCATENATE(Input!J267)</f>
      </c>
      <c r="L255" s="72">
        <f>ABS(Input!F267-Input!G267)</f>
        <v>0</v>
      </c>
      <c r="M255" s="67" t="str">
        <f>CONCATENATE("FAC9=",Input!K267)</f>
        <v>FAC9=</v>
      </c>
      <c r="N255" s="67">
        <f>CONCATENATE(Input!M267)</f>
      </c>
      <c r="O255" s="74"/>
      <c r="P255" s="66"/>
      <c r="Q255" s="66"/>
      <c r="R255" s="70"/>
      <c r="S255" s="70"/>
      <c r="T255" s="70"/>
      <c r="U255" s="70"/>
      <c r="V255" s="74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66"/>
      <c r="AN255" s="70"/>
      <c r="AO255" s="70"/>
      <c r="AP255" s="70"/>
      <c r="AQ255" s="53">
        <f>CONCATENATE(Input!D267)</f>
      </c>
      <c r="AR255" s="53">
        <f>CONCATENATE(Input!E267)</f>
      </c>
    </row>
    <row r="256" spans="1:44" s="77" customFormat="1" ht="10.5">
      <c r="A256" s="70">
        <v>249</v>
      </c>
      <c r="B256" s="71" t="s">
        <v>97</v>
      </c>
      <c r="C256" s="67" t="str">
        <f>IF(Input!F268-Input!G268&gt;=0,"40","50")</f>
        <v>40</v>
      </c>
      <c r="D256" s="75" t="s">
        <v>98</v>
      </c>
      <c r="E256" s="71">
        <f>CONCATENATE(Input!B268)</f>
      </c>
      <c r="F256" s="67">
        <f>CONCATENATE(Input!$D$14)</f>
      </c>
      <c r="G256" s="67">
        <f>CONCATENATE(Input!$D$12)</f>
      </c>
      <c r="H256" s="67" t="str">
        <f>IF(INT(TEXT(Input!$D$5,"mm"))&gt;=10,CONCATENATE(RIGHT(TEXT(Input!$D$5,"yyyy")+543,2)+1&amp;"31000"),CONCATENATE(RIGHT(TEXT(Input!$D$5,"yyyy")+543,2)&amp;"31000"))</f>
        <v>4331000</v>
      </c>
      <c r="I256" s="71">
        <f t="shared" si="4"/>
      </c>
      <c r="J256" s="67">
        <f t="shared" si="6"/>
      </c>
      <c r="K256" s="87">
        <f>CONCATENATE(Input!J268)</f>
      </c>
      <c r="L256" s="72">
        <f>ABS(Input!F268-Input!G268)</f>
        <v>0</v>
      </c>
      <c r="M256" s="67" t="str">
        <f>CONCATENATE("FAC9=",Input!K268)</f>
        <v>FAC9=</v>
      </c>
      <c r="N256" s="67">
        <f>CONCATENATE(Input!M268)</f>
      </c>
      <c r="O256" s="74"/>
      <c r="P256" s="66"/>
      <c r="Q256" s="66"/>
      <c r="R256" s="70"/>
      <c r="S256" s="70"/>
      <c r="T256" s="70"/>
      <c r="U256" s="70"/>
      <c r="V256" s="74"/>
      <c r="W256" s="70"/>
      <c r="X256" s="70"/>
      <c r="Y256" s="70"/>
      <c r="Z256" s="70"/>
      <c r="AA256" s="70"/>
      <c r="AB256" s="70"/>
      <c r="AC256" s="70"/>
      <c r="AD256" s="70"/>
      <c r="AE256" s="70"/>
      <c r="AF256" s="70"/>
      <c r="AG256" s="70"/>
      <c r="AH256" s="70"/>
      <c r="AI256" s="70"/>
      <c r="AJ256" s="70"/>
      <c r="AK256" s="70"/>
      <c r="AL256" s="70"/>
      <c r="AM256" s="66"/>
      <c r="AN256" s="70"/>
      <c r="AO256" s="70"/>
      <c r="AP256" s="70"/>
      <c r="AQ256" s="53">
        <f>CONCATENATE(Input!D268)</f>
      </c>
      <c r="AR256" s="53">
        <f>CONCATENATE(Input!E268)</f>
      </c>
    </row>
    <row r="257" spans="1:44" s="81" customFormat="1" ht="10.5">
      <c r="A257" s="74">
        <v>250</v>
      </c>
      <c r="B257" s="79" t="s">
        <v>97</v>
      </c>
      <c r="C257" s="67" t="str">
        <f>IF(Input!F269-Input!G269&gt;=0,"40","50")</f>
        <v>40</v>
      </c>
      <c r="D257" s="83" t="s">
        <v>98</v>
      </c>
      <c r="E257" s="79">
        <f>CONCATENATE(Input!B269)</f>
      </c>
      <c r="F257" s="67">
        <f>CONCATENATE(Input!$D$14)</f>
      </c>
      <c r="G257" s="67">
        <f>CONCATENATE(Input!$D$12)</f>
      </c>
      <c r="H257" s="67" t="str">
        <f>IF(INT(TEXT(Input!$D$5,"mm"))&gt;=10,CONCATENATE(RIGHT(TEXT(Input!$D$5,"yyyy")+543,2)+1&amp;"31000"),CONCATENATE(RIGHT(TEXT(Input!$D$5,"yyyy")+543,2)&amp;"31000"))</f>
        <v>4331000</v>
      </c>
      <c r="I257" s="79">
        <f t="shared" si="4"/>
      </c>
      <c r="J257" s="67">
        <f t="shared" si="6"/>
      </c>
      <c r="K257" s="87">
        <f>CONCATENATE(Input!J269)</f>
      </c>
      <c r="L257" s="80">
        <f>ABS(Input!F269-Input!G269)</f>
        <v>0</v>
      </c>
      <c r="M257" s="67" t="str">
        <f>CONCATENATE("FAC9=",Input!K269)</f>
        <v>FAC9=</v>
      </c>
      <c r="N257" s="67">
        <f>CONCATENATE(Input!M269)</f>
      </c>
      <c r="O257" s="78"/>
      <c r="P257" s="66"/>
      <c r="Q257" s="66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  <c r="AG257" s="78"/>
      <c r="AH257" s="78"/>
      <c r="AI257" s="78"/>
      <c r="AJ257" s="78"/>
      <c r="AK257" s="78"/>
      <c r="AL257" s="78"/>
      <c r="AM257" s="66"/>
      <c r="AN257" s="78"/>
      <c r="AO257" s="78"/>
      <c r="AP257" s="78"/>
      <c r="AQ257" s="53">
        <f>CONCATENATE(Input!D269)</f>
      </c>
      <c r="AR257" s="53">
        <f>CONCATENATE(Input!E269)</f>
      </c>
    </row>
    <row r="258" ht="12.75"/>
  </sheetData>
  <sheetProtection password="E2E7"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kaewsara</dc:creator>
  <cp:keywords/>
  <dc:description/>
  <cp:lastModifiedBy>montratip</cp:lastModifiedBy>
  <cp:lastPrinted>2009-10-06T06:51:47Z</cp:lastPrinted>
  <dcterms:created xsi:type="dcterms:W3CDTF">2004-12-01T02:46:17Z</dcterms:created>
  <dcterms:modified xsi:type="dcterms:W3CDTF">2022-04-12T06:25:55Z</dcterms:modified>
  <cp:category/>
  <cp:version/>
  <cp:contentType/>
  <cp:contentStatus/>
  <cp:revision>2</cp:revision>
</cp:coreProperties>
</file>